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F:\ALCALDIA I\ASEO 2021\ABRIL\"/>
    </mc:Choice>
  </mc:AlternateContent>
  <xr:revisionPtr revIDLastSave="0" documentId="8_{C0B6F185-BEA8-4BDF-95FC-237AC26BF0C3}" xr6:coauthVersionLast="46" xr6:coauthVersionMax="46" xr10:uidLastSave="{00000000-0000-0000-0000-000000000000}"/>
  <bookViews>
    <workbookView xWindow="-120" yWindow="-120" windowWidth="29040" windowHeight="15840" tabRatio="522" activeTab="4" xr2:uid="{00000000-000D-0000-FFFF-FFFF00000000}"/>
  </bookViews>
  <sheets>
    <sheet name="INSUMOS" sheetId="1" r:id="rId1"/>
    <sheet name="MAQUINARIA" sheetId="2" r:id="rId2"/>
    <sheet name="PERSONAL" sheetId="3" r:id="rId3"/>
    <sheet name="FUMIGACION ABR" sheetId="5" r:id="rId4"/>
    <sheet name="TOTAL" sheetId="4" r:id="rId5"/>
    <sheet name="RUBROS" sheetId="10" r:id="rId6"/>
    <sheet name="HE" sheetId="11" r:id="rId7"/>
  </sheets>
  <definedNames>
    <definedName name="_xlnm._FilterDatabase" localSheetId="3" hidden="1">'FUMIGACION ABR'!$A$2:$AD$7</definedName>
    <definedName name="_xlnm._FilterDatabase" localSheetId="0" hidden="1">INSUMOS!$A$7:$BR$241</definedName>
    <definedName name="_xlnm._FilterDatabase" localSheetId="1" hidden="1">MAQUINARIA!$A$7:$BR$134</definedName>
    <definedName name="_xlnm._FilterDatabase" localSheetId="2" hidden="1">PERSONAL!$A$3:$L$186</definedName>
    <definedName name="_xlnm.Print_Area" localSheetId="2">PERSONAL!$A$1:$P$185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" i="10" l="1"/>
  <c r="R1" i="10"/>
  <c r="Q1" i="10"/>
  <c r="P1" i="10"/>
  <c r="O1" i="10"/>
  <c r="N1" i="10"/>
  <c r="M1" i="10"/>
  <c r="L1" i="10"/>
  <c r="K1" i="10"/>
  <c r="J1" i="10"/>
  <c r="I1" i="10"/>
  <c r="H1" i="10"/>
  <c r="G1" i="10"/>
  <c r="F1" i="10"/>
  <c r="E1" i="10"/>
  <c r="D1" i="10"/>
  <c r="C1" i="10"/>
  <c r="F52" i="11"/>
  <c r="F46" i="11"/>
  <c r="F45" i="11"/>
  <c r="F44" i="11"/>
  <c r="F43" i="11"/>
  <c r="F42" i="11"/>
  <c r="F38" i="11"/>
  <c r="F37" i="11"/>
  <c r="D33" i="11"/>
  <c r="C24" i="11"/>
  <c r="C19" i="11"/>
  <c r="C13" i="11"/>
  <c r="C5" i="11"/>
  <c r="D34" i="11" s="1"/>
  <c r="D29" i="11" l="1"/>
  <c r="E29" i="11" s="1"/>
  <c r="C25" i="11"/>
  <c r="E33" i="11" s="1"/>
  <c r="D31" i="11"/>
  <c r="E31" i="11" s="1"/>
  <c r="D28" i="11"/>
  <c r="E28" i="11" s="1"/>
  <c r="D30" i="11"/>
  <c r="E30" i="11" s="1"/>
  <c r="D32" i="11"/>
  <c r="E32" i="11" l="1"/>
  <c r="E34" i="11"/>
  <c r="H38" i="11"/>
  <c r="I38" i="11" s="1"/>
  <c r="H37" i="11"/>
  <c r="I37" i="11" s="1"/>
  <c r="H52" i="11"/>
  <c r="I52" i="11" s="1"/>
  <c r="H53" i="11"/>
  <c r="I53" i="11" s="1"/>
  <c r="H43" i="11"/>
  <c r="I43" i="11" s="1"/>
  <c r="H47" i="11"/>
  <c r="I47" i="11" s="1"/>
  <c r="H44" i="11"/>
  <c r="I44" i="11" s="1"/>
  <c r="H45" i="11"/>
  <c r="I45" i="11" s="1"/>
  <c r="H46" i="11"/>
  <c r="I46" i="11" s="1"/>
  <c r="H42" i="11"/>
  <c r="I42" i="11" s="1"/>
  <c r="I54" i="11" l="1"/>
  <c r="I48" i="11"/>
  <c r="I39" i="11"/>
  <c r="I56" i="11" l="1"/>
  <c r="BO112" i="2" l="1"/>
  <c r="BN112" i="2"/>
  <c r="BM112" i="2"/>
  <c r="BL112" i="2"/>
  <c r="BK112" i="2"/>
  <c r="BJ112" i="2"/>
  <c r="BI112" i="2"/>
  <c r="BH112" i="2"/>
  <c r="BG112" i="2"/>
  <c r="BF112" i="2"/>
  <c r="BE112" i="2"/>
  <c r="BD112" i="2"/>
  <c r="BC112" i="2"/>
  <c r="BB112" i="2"/>
  <c r="BA112" i="2"/>
  <c r="AZ112" i="2"/>
  <c r="AY112" i="2"/>
  <c r="AX112" i="2"/>
  <c r="AW112" i="2"/>
  <c r="AV112" i="2"/>
  <c r="AU112" i="2"/>
  <c r="AT112" i="2"/>
  <c r="AS112" i="2"/>
  <c r="AR112" i="2"/>
  <c r="AQ112" i="2"/>
  <c r="BO109" i="2"/>
  <c r="BN109" i="2"/>
  <c r="BM109" i="2"/>
  <c r="BL109" i="2"/>
  <c r="BK109" i="2"/>
  <c r="BJ109" i="2"/>
  <c r="BI109" i="2"/>
  <c r="BH109" i="2"/>
  <c r="BG109" i="2"/>
  <c r="BF109" i="2"/>
  <c r="BE109" i="2"/>
  <c r="BD109" i="2"/>
  <c r="BC109" i="2"/>
  <c r="BB109" i="2"/>
  <c r="BA109" i="2"/>
  <c r="AZ109" i="2"/>
  <c r="AY109" i="2"/>
  <c r="AX109" i="2"/>
  <c r="AW109" i="2"/>
  <c r="AV109" i="2"/>
  <c r="AU109" i="2"/>
  <c r="AR109" i="2"/>
  <c r="AQ109" i="2"/>
  <c r="BO108" i="2"/>
  <c r="BN108" i="2"/>
  <c r="BM108" i="2"/>
  <c r="BL108" i="2"/>
  <c r="BK108" i="2"/>
  <c r="BJ108" i="2"/>
  <c r="BI108" i="2"/>
  <c r="BH108" i="2"/>
  <c r="BG108" i="2"/>
  <c r="BF108" i="2"/>
  <c r="BE108" i="2"/>
  <c r="BD108" i="2"/>
  <c r="BC108" i="2"/>
  <c r="BB108" i="2"/>
  <c r="BA108" i="2"/>
  <c r="AZ108" i="2"/>
  <c r="AY108" i="2"/>
  <c r="AX108" i="2"/>
  <c r="AW108" i="2"/>
  <c r="AV108" i="2"/>
  <c r="AU108" i="2"/>
  <c r="AT108" i="2"/>
  <c r="AS108" i="2"/>
  <c r="AR108" i="2"/>
  <c r="AQ108" i="2"/>
  <c r="BO101" i="2"/>
  <c r="BN101" i="2"/>
  <c r="BM101" i="2"/>
  <c r="BL101" i="2"/>
  <c r="BK101" i="2"/>
  <c r="BJ101" i="2"/>
  <c r="BI101" i="2"/>
  <c r="BH101" i="2"/>
  <c r="BG101" i="2"/>
  <c r="BF101" i="2"/>
  <c r="BE101" i="2"/>
  <c r="BD101" i="2"/>
  <c r="BC101" i="2"/>
  <c r="BB101" i="2"/>
  <c r="BA101" i="2"/>
  <c r="AZ101" i="2"/>
  <c r="AY101" i="2"/>
  <c r="AX101" i="2"/>
  <c r="AW101" i="2"/>
  <c r="AV101" i="2"/>
  <c r="AU101" i="2"/>
  <c r="AT101" i="2"/>
  <c r="AS101" i="2"/>
  <c r="AR101" i="2"/>
  <c r="AQ101" i="2"/>
  <c r="BO99" i="2"/>
  <c r="BN99" i="2"/>
  <c r="BM99" i="2"/>
  <c r="BL99" i="2"/>
  <c r="BK99" i="2"/>
  <c r="BJ99" i="2"/>
  <c r="BI99" i="2"/>
  <c r="BH99" i="2"/>
  <c r="BG99" i="2"/>
  <c r="BF99" i="2"/>
  <c r="BE99" i="2"/>
  <c r="BD99" i="2"/>
  <c r="BC99" i="2"/>
  <c r="BB99" i="2"/>
  <c r="BA99" i="2"/>
  <c r="AZ99" i="2"/>
  <c r="AY99" i="2"/>
  <c r="AX99" i="2"/>
  <c r="AW99" i="2"/>
  <c r="AV99" i="2"/>
  <c r="AU99" i="2"/>
  <c r="AT99" i="2"/>
  <c r="AS99" i="2"/>
  <c r="AR99" i="2"/>
  <c r="AQ99" i="2"/>
  <c r="BO98" i="2"/>
  <c r="BN98" i="2"/>
  <c r="BM98" i="2"/>
  <c r="BL98" i="2"/>
  <c r="BK98" i="2"/>
  <c r="BJ98" i="2"/>
  <c r="BI98" i="2"/>
  <c r="BH98" i="2"/>
  <c r="BG98" i="2"/>
  <c r="BF98" i="2"/>
  <c r="BE98" i="2"/>
  <c r="BD98" i="2"/>
  <c r="BC98" i="2"/>
  <c r="BB98" i="2"/>
  <c r="BA98" i="2"/>
  <c r="AZ98" i="2"/>
  <c r="AY98" i="2"/>
  <c r="AX98" i="2"/>
  <c r="AW98" i="2"/>
  <c r="AV98" i="2"/>
  <c r="AU98" i="2"/>
  <c r="AT98" i="2"/>
  <c r="AS98" i="2"/>
  <c r="AR98" i="2"/>
  <c r="AQ98" i="2"/>
  <c r="BO95" i="2"/>
  <c r="BN95" i="2"/>
  <c r="BM95" i="2"/>
  <c r="BL95" i="2"/>
  <c r="BK95" i="2"/>
  <c r="BJ95" i="2"/>
  <c r="BI95" i="2"/>
  <c r="BH95" i="2"/>
  <c r="BG95" i="2"/>
  <c r="BF95" i="2"/>
  <c r="BE95" i="2"/>
  <c r="BD95" i="2"/>
  <c r="BC95" i="2"/>
  <c r="BB95" i="2"/>
  <c r="BA95" i="2"/>
  <c r="AZ95" i="2"/>
  <c r="AY95" i="2"/>
  <c r="AX95" i="2"/>
  <c r="AW95" i="2"/>
  <c r="AV95" i="2"/>
  <c r="AT95" i="2"/>
  <c r="AS95" i="2"/>
  <c r="AR95" i="2"/>
  <c r="AQ95" i="2"/>
  <c r="BO94" i="2"/>
  <c r="BN94" i="2"/>
  <c r="BM94" i="2"/>
  <c r="BL94" i="2"/>
  <c r="BK94" i="2"/>
  <c r="BJ94" i="2"/>
  <c r="BI94" i="2"/>
  <c r="BH94" i="2"/>
  <c r="BG94" i="2"/>
  <c r="BF94" i="2"/>
  <c r="BE94" i="2"/>
  <c r="BD94" i="2"/>
  <c r="BC94" i="2"/>
  <c r="BB94" i="2"/>
  <c r="BA94" i="2"/>
  <c r="AZ94" i="2"/>
  <c r="AY94" i="2"/>
  <c r="AX94" i="2"/>
  <c r="AW94" i="2"/>
  <c r="AV94" i="2"/>
  <c r="AU94" i="2"/>
  <c r="AT94" i="2"/>
  <c r="AS94" i="2"/>
  <c r="AR94" i="2"/>
  <c r="AQ94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112" i="2"/>
  <c r="AP109" i="2"/>
  <c r="AP108" i="2"/>
  <c r="AP101" i="2"/>
  <c r="AP99" i="2"/>
  <c r="AP98" i="2"/>
  <c r="AP95" i="2"/>
  <c r="AP94" i="2"/>
  <c r="AP49" i="2"/>
  <c r="AP43" i="2"/>
  <c r="AP39" i="2"/>
  <c r="AP34" i="2"/>
  <c r="AP33" i="2"/>
  <c r="AP32" i="2"/>
  <c r="AP31" i="2"/>
  <c r="AP8" i="2"/>
  <c r="L53" i="3"/>
  <c r="L40" i="3"/>
  <c r="H34" i="2" l="1"/>
  <c r="H35" i="2"/>
  <c r="L4" i="3" l="1"/>
  <c r="L86" i="3" l="1"/>
  <c r="L72" i="3"/>
  <c r="L49" i="3"/>
  <c r="L48" i="3"/>
  <c r="L10" i="3" l="1"/>
  <c r="M10" i="3" s="1"/>
  <c r="N10" i="3" s="1"/>
  <c r="L180" i="3"/>
  <c r="M180" i="3" s="1"/>
  <c r="N180" i="3" s="1"/>
  <c r="L168" i="3"/>
  <c r="M168" i="3" s="1"/>
  <c r="N168" i="3" s="1"/>
  <c r="L156" i="3"/>
  <c r="M156" i="3" s="1"/>
  <c r="N156" i="3" s="1"/>
  <c r="L144" i="3"/>
  <c r="M144" i="3" s="1"/>
  <c r="O144" i="3" s="1"/>
  <c r="L128" i="3"/>
  <c r="M128" i="3" s="1"/>
  <c r="N128" i="3" s="1"/>
  <c r="L120" i="3"/>
  <c r="M120" i="3" s="1"/>
  <c r="N120" i="3" s="1"/>
  <c r="L104" i="3"/>
  <c r="M104" i="3" s="1"/>
  <c r="N104" i="3" s="1"/>
  <c r="L88" i="3"/>
  <c r="M88" i="3" s="1"/>
  <c r="O88" i="3" s="1"/>
  <c r="L76" i="3"/>
  <c r="M76" i="3" s="1"/>
  <c r="L64" i="3"/>
  <c r="M64" i="3" s="1"/>
  <c r="O64" i="3" s="1"/>
  <c r="L52" i="3"/>
  <c r="M52" i="3" s="1"/>
  <c r="O52" i="3" s="1"/>
  <c r="L9" i="3"/>
  <c r="M9" i="3" s="1"/>
  <c r="O9" i="3" s="1"/>
  <c r="L8" i="3"/>
  <c r="M8" i="3" s="1"/>
  <c r="O8" i="3" s="1"/>
  <c r="L182" i="3"/>
  <c r="M182" i="3" s="1"/>
  <c r="N182" i="3" s="1"/>
  <c r="L12" i="3"/>
  <c r="M12" i="3" s="1"/>
  <c r="N12" i="3" s="1"/>
  <c r="L7" i="3"/>
  <c r="M7" i="3" s="1"/>
  <c r="N7" i="3" s="1"/>
  <c r="L34" i="3"/>
  <c r="M34" i="3" s="1"/>
  <c r="O34" i="3" s="1"/>
  <c r="L181" i="3"/>
  <c r="M181" i="3" s="1"/>
  <c r="O181" i="3" s="1"/>
  <c r="L177" i="3"/>
  <c r="M177" i="3" s="1"/>
  <c r="N177" i="3" s="1"/>
  <c r="L173" i="3"/>
  <c r="M173" i="3" s="1"/>
  <c r="N173" i="3" s="1"/>
  <c r="L169" i="3"/>
  <c r="M169" i="3" s="1"/>
  <c r="O169" i="3" s="1"/>
  <c r="L165" i="3"/>
  <c r="M165" i="3" s="1"/>
  <c r="N165" i="3" s="1"/>
  <c r="L161" i="3"/>
  <c r="M161" i="3" s="1"/>
  <c r="N161" i="3" s="1"/>
  <c r="L157" i="3"/>
  <c r="M157" i="3" s="1"/>
  <c r="N157" i="3" s="1"/>
  <c r="L153" i="3"/>
  <c r="M153" i="3" s="1"/>
  <c r="O153" i="3" s="1"/>
  <c r="L149" i="3"/>
  <c r="M149" i="3" s="1"/>
  <c r="O149" i="3" s="1"/>
  <c r="L145" i="3"/>
  <c r="M145" i="3" s="1"/>
  <c r="N145" i="3" s="1"/>
  <c r="L141" i="3"/>
  <c r="M141" i="3" s="1"/>
  <c r="N141" i="3" s="1"/>
  <c r="L137" i="3"/>
  <c r="M137" i="3" s="1"/>
  <c r="N137" i="3" s="1"/>
  <c r="L133" i="3"/>
  <c r="M133" i="3" s="1"/>
  <c r="N133" i="3" s="1"/>
  <c r="L129" i="3"/>
  <c r="M129" i="3" s="1"/>
  <c r="N129" i="3" s="1"/>
  <c r="L125" i="3"/>
  <c r="M125" i="3" s="1"/>
  <c r="N125" i="3" s="1"/>
  <c r="L121" i="3"/>
  <c r="M121" i="3" s="1"/>
  <c r="O121" i="3" s="1"/>
  <c r="L117" i="3"/>
  <c r="M117" i="3" s="1"/>
  <c r="N117" i="3" s="1"/>
  <c r="L113" i="3"/>
  <c r="M113" i="3" s="1"/>
  <c r="N113" i="3" s="1"/>
  <c r="L109" i="3"/>
  <c r="M109" i="3" s="1"/>
  <c r="N109" i="3" s="1"/>
  <c r="L105" i="3"/>
  <c r="M105" i="3" s="1"/>
  <c r="N105" i="3" s="1"/>
  <c r="L101" i="3"/>
  <c r="M101" i="3" s="1"/>
  <c r="N101" i="3" s="1"/>
  <c r="L97" i="3"/>
  <c r="M97" i="3" s="1"/>
  <c r="N97" i="3" s="1"/>
  <c r="L93" i="3"/>
  <c r="M93" i="3" s="1"/>
  <c r="N93" i="3" s="1"/>
  <c r="L89" i="3"/>
  <c r="M89" i="3" s="1"/>
  <c r="O89" i="3" s="1"/>
  <c r="L85" i="3"/>
  <c r="M85" i="3" s="1"/>
  <c r="N85" i="3" s="1"/>
  <c r="L81" i="3"/>
  <c r="M81" i="3" s="1"/>
  <c r="N81" i="3" s="1"/>
  <c r="L77" i="3"/>
  <c r="M77" i="3" s="1"/>
  <c r="O77" i="3" s="1"/>
  <c r="L73" i="3"/>
  <c r="M73" i="3" s="1"/>
  <c r="N73" i="3" s="1"/>
  <c r="L69" i="3"/>
  <c r="M69" i="3" s="1"/>
  <c r="N69" i="3" s="1"/>
  <c r="L65" i="3"/>
  <c r="M65" i="3" s="1"/>
  <c r="N65" i="3" s="1"/>
  <c r="L61" i="3"/>
  <c r="M61" i="3" s="1"/>
  <c r="N61" i="3" s="1"/>
  <c r="L57" i="3"/>
  <c r="M57" i="3" s="1"/>
  <c r="O57" i="3" s="1"/>
  <c r="M53" i="3"/>
  <c r="N53" i="3" s="1"/>
  <c r="M49" i="3"/>
  <c r="O49" i="3" s="1"/>
  <c r="L45" i="3"/>
  <c r="M45" i="3" s="1"/>
  <c r="N45" i="3" s="1"/>
  <c r="L44" i="3"/>
  <c r="M44" i="3" s="1"/>
  <c r="N44" i="3" s="1"/>
  <c r="L15" i="3"/>
  <c r="M15" i="3" s="1"/>
  <c r="N15" i="3" s="1"/>
  <c r="L184" i="3"/>
  <c r="M184" i="3" s="1"/>
  <c r="N184" i="3" s="1"/>
  <c r="L172" i="3"/>
  <c r="M172" i="3" s="1"/>
  <c r="N172" i="3" s="1"/>
  <c r="L160" i="3"/>
  <c r="M160" i="3" s="1"/>
  <c r="N160" i="3" s="1"/>
  <c r="L148" i="3"/>
  <c r="M148" i="3" s="1"/>
  <c r="N148" i="3" s="1"/>
  <c r="L136" i="3"/>
  <c r="M136" i="3" s="1"/>
  <c r="O136" i="3" s="1"/>
  <c r="L124" i="3"/>
  <c r="M124" i="3" s="1"/>
  <c r="N124" i="3" s="1"/>
  <c r="L112" i="3"/>
  <c r="M112" i="3" s="1"/>
  <c r="N112" i="3" s="1"/>
  <c r="L100" i="3"/>
  <c r="M100" i="3" s="1"/>
  <c r="N100" i="3" s="1"/>
  <c r="L92" i="3"/>
  <c r="M92" i="3" s="1"/>
  <c r="N92" i="3" s="1"/>
  <c r="L80" i="3"/>
  <c r="M80" i="3" s="1"/>
  <c r="O80" i="3" s="1"/>
  <c r="M72" i="3"/>
  <c r="O72" i="3" s="1"/>
  <c r="L60" i="3"/>
  <c r="M60" i="3" s="1"/>
  <c r="O60" i="3" s="1"/>
  <c r="L56" i="3"/>
  <c r="M56" i="3" s="1"/>
  <c r="O56" i="3" s="1"/>
  <c r="L14" i="3"/>
  <c r="M14" i="3" s="1"/>
  <c r="N14" i="3" s="1"/>
  <c r="L5" i="3"/>
  <c r="M5" i="3" s="1"/>
  <c r="O5" i="3" s="1"/>
  <c r="L183" i="3"/>
  <c r="M183" i="3" s="1"/>
  <c r="N183" i="3" s="1"/>
  <c r="L179" i="3"/>
  <c r="M179" i="3" s="1"/>
  <c r="O179" i="3" s="1"/>
  <c r="L175" i="3"/>
  <c r="M175" i="3" s="1"/>
  <c r="N175" i="3" s="1"/>
  <c r="L171" i="3"/>
  <c r="M171" i="3" s="1"/>
  <c r="O171" i="3" s="1"/>
  <c r="L167" i="3"/>
  <c r="M167" i="3" s="1"/>
  <c r="N167" i="3" s="1"/>
  <c r="L163" i="3"/>
  <c r="M163" i="3" s="1"/>
  <c r="N163" i="3" s="1"/>
  <c r="L159" i="3"/>
  <c r="M159" i="3" s="1"/>
  <c r="O159" i="3" s="1"/>
  <c r="L155" i="3"/>
  <c r="M155" i="3" s="1"/>
  <c r="O155" i="3" s="1"/>
  <c r="L151" i="3"/>
  <c r="M151" i="3" s="1"/>
  <c r="N151" i="3" s="1"/>
  <c r="L147" i="3"/>
  <c r="M147" i="3" s="1"/>
  <c r="N147" i="3" s="1"/>
  <c r="L143" i="3"/>
  <c r="M143" i="3" s="1"/>
  <c r="N143" i="3" s="1"/>
  <c r="L139" i="3"/>
  <c r="M139" i="3" s="1"/>
  <c r="L135" i="3"/>
  <c r="M135" i="3" s="1"/>
  <c r="N135" i="3" s="1"/>
  <c r="L131" i="3"/>
  <c r="M131" i="3" s="1"/>
  <c r="N131" i="3" s="1"/>
  <c r="L127" i="3"/>
  <c r="M127" i="3" s="1"/>
  <c r="O127" i="3" s="1"/>
  <c r="L123" i="3"/>
  <c r="M123" i="3" s="1"/>
  <c r="N123" i="3" s="1"/>
  <c r="L119" i="3"/>
  <c r="M119" i="3" s="1"/>
  <c r="O119" i="3" s="1"/>
  <c r="L115" i="3"/>
  <c r="M115" i="3" s="1"/>
  <c r="N115" i="3" s="1"/>
  <c r="L111" i="3"/>
  <c r="M111" i="3" s="1"/>
  <c r="O111" i="3" s="1"/>
  <c r="L107" i="3"/>
  <c r="M107" i="3" s="1"/>
  <c r="O107" i="3" s="1"/>
  <c r="L103" i="3"/>
  <c r="M103" i="3" s="1"/>
  <c r="N103" i="3" s="1"/>
  <c r="L99" i="3"/>
  <c r="M99" i="3" s="1"/>
  <c r="N99" i="3" s="1"/>
  <c r="L95" i="3"/>
  <c r="M95" i="3" s="1"/>
  <c r="N95" i="3" s="1"/>
  <c r="L91" i="3"/>
  <c r="M91" i="3" s="1"/>
  <c r="O91" i="3" s="1"/>
  <c r="L87" i="3"/>
  <c r="M87" i="3" s="1"/>
  <c r="N87" i="3" s="1"/>
  <c r="L83" i="3"/>
  <c r="M83" i="3" s="1"/>
  <c r="O83" i="3" s="1"/>
  <c r="L79" i="3"/>
  <c r="M79" i="3" s="1"/>
  <c r="N79" i="3" s="1"/>
  <c r="L75" i="3"/>
  <c r="M75" i="3" s="1"/>
  <c r="O75" i="3" s="1"/>
  <c r="L71" i="3"/>
  <c r="M71" i="3" s="1"/>
  <c r="N71" i="3" s="1"/>
  <c r="L67" i="3"/>
  <c r="M67" i="3" s="1"/>
  <c r="N67" i="3" s="1"/>
  <c r="L63" i="3"/>
  <c r="M63" i="3" s="1"/>
  <c r="N63" i="3" s="1"/>
  <c r="L59" i="3"/>
  <c r="M59" i="3" s="1"/>
  <c r="N59" i="3" s="1"/>
  <c r="L55" i="3"/>
  <c r="M55" i="3" s="1"/>
  <c r="O55" i="3" s="1"/>
  <c r="L51" i="3"/>
  <c r="M51" i="3" s="1"/>
  <c r="N51" i="3" s="1"/>
  <c r="L47" i="3"/>
  <c r="M47" i="3" s="1"/>
  <c r="O47" i="3" s="1"/>
  <c r="L43" i="3"/>
  <c r="M43" i="3" s="1"/>
  <c r="N43" i="3" s="1"/>
  <c r="L6" i="3"/>
  <c r="M6" i="3" s="1"/>
  <c r="N6" i="3" s="1"/>
  <c r="L176" i="3"/>
  <c r="M176" i="3" s="1"/>
  <c r="N176" i="3" s="1"/>
  <c r="L164" i="3"/>
  <c r="M164" i="3" s="1"/>
  <c r="N164" i="3" s="1"/>
  <c r="L152" i="3"/>
  <c r="M152" i="3" s="1"/>
  <c r="N152" i="3" s="1"/>
  <c r="L140" i="3"/>
  <c r="M140" i="3" s="1"/>
  <c r="O140" i="3" s="1"/>
  <c r="L132" i="3"/>
  <c r="M132" i="3" s="1"/>
  <c r="N132" i="3" s="1"/>
  <c r="L116" i="3"/>
  <c r="M116" i="3" s="1"/>
  <c r="N116" i="3" s="1"/>
  <c r="L108" i="3"/>
  <c r="M108" i="3" s="1"/>
  <c r="N108" i="3" s="1"/>
  <c r="L96" i="3"/>
  <c r="M96" i="3" s="1"/>
  <c r="N96" i="3" s="1"/>
  <c r="L84" i="3"/>
  <c r="M84" i="3" s="1"/>
  <c r="N84" i="3" s="1"/>
  <c r="L68" i="3"/>
  <c r="M68" i="3" s="1"/>
  <c r="N68" i="3" s="1"/>
  <c r="M48" i="3"/>
  <c r="O48" i="3" s="1"/>
  <c r="L13" i="3"/>
  <c r="M13" i="3" s="1"/>
  <c r="O13" i="3" s="1"/>
  <c r="L16" i="3"/>
  <c r="M16" i="3" s="1"/>
  <c r="N16" i="3" s="1"/>
  <c r="L178" i="3"/>
  <c r="M178" i="3" s="1"/>
  <c r="N178" i="3" s="1"/>
  <c r="L174" i="3"/>
  <c r="M174" i="3" s="1"/>
  <c r="N174" i="3" s="1"/>
  <c r="L170" i="3"/>
  <c r="M170" i="3" s="1"/>
  <c r="N170" i="3" s="1"/>
  <c r="L166" i="3"/>
  <c r="M166" i="3" s="1"/>
  <c r="N166" i="3" s="1"/>
  <c r="L162" i="3"/>
  <c r="M162" i="3" s="1"/>
  <c r="N162" i="3" s="1"/>
  <c r="L158" i="3"/>
  <c r="M158" i="3" s="1"/>
  <c r="N158" i="3" s="1"/>
  <c r="L154" i="3"/>
  <c r="M154" i="3" s="1"/>
  <c r="N154" i="3" s="1"/>
  <c r="L150" i="3"/>
  <c r="M150" i="3" s="1"/>
  <c r="N150" i="3" s="1"/>
  <c r="L146" i="3"/>
  <c r="M146" i="3" s="1"/>
  <c r="O146" i="3" s="1"/>
  <c r="L142" i="3"/>
  <c r="M142" i="3" s="1"/>
  <c r="O142" i="3" s="1"/>
  <c r="L138" i="3"/>
  <c r="M138" i="3" s="1"/>
  <c r="O138" i="3" s="1"/>
  <c r="L134" i="3"/>
  <c r="M134" i="3" s="1"/>
  <c r="O134" i="3" s="1"/>
  <c r="L130" i="3"/>
  <c r="M130" i="3" s="1"/>
  <c r="L126" i="3"/>
  <c r="M126" i="3" s="1"/>
  <c r="N126" i="3" s="1"/>
  <c r="L122" i="3"/>
  <c r="M122" i="3" s="1"/>
  <c r="N122" i="3" s="1"/>
  <c r="L118" i="3"/>
  <c r="M118" i="3" s="1"/>
  <c r="N118" i="3" s="1"/>
  <c r="L114" i="3"/>
  <c r="M114" i="3" s="1"/>
  <c r="L110" i="3"/>
  <c r="M110" i="3" s="1"/>
  <c r="N110" i="3" s="1"/>
  <c r="L106" i="3"/>
  <c r="M106" i="3" s="1"/>
  <c r="N106" i="3" s="1"/>
  <c r="L102" i="3"/>
  <c r="M102" i="3" s="1"/>
  <c r="N102" i="3" s="1"/>
  <c r="L98" i="3"/>
  <c r="M98" i="3" s="1"/>
  <c r="L94" i="3"/>
  <c r="M94" i="3" s="1"/>
  <c r="N94" i="3" s="1"/>
  <c r="L90" i="3"/>
  <c r="M90" i="3" s="1"/>
  <c r="N90" i="3" s="1"/>
  <c r="M86" i="3"/>
  <c r="N86" i="3" s="1"/>
  <c r="L82" i="3"/>
  <c r="M82" i="3" s="1"/>
  <c r="L78" i="3"/>
  <c r="M78" i="3" s="1"/>
  <c r="N78" i="3" s="1"/>
  <c r="L74" i="3"/>
  <c r="M74" i="3" s="1"/>
  <c r="L70" i="3"/>
  <c r="M70" i="3" s="1"/>
  <c r="N70" i="3" s="1"/>
  <c r="L66" i="3"/>
  <c r="M66" i="3" s="1"/>
  <c r="L62" i="3"/>
  <c r="M62" i="3" s="1"/>
  <c r="N62" i="3" s="1"/>
  <c r="L58" i="3"/>
  <c r="M58" i="3" s="1"/>
  <c r="N58" i="3" s="1"/>
  <c r="L54" i="3"/>
  <c r="M54" i="3" s="1"/>
  <c r="O54" i="3" s="1"/>
  <c r="L50" i="3"/>
  <c r="M50" i="3" s="1"/>
  <c r="L46" i="3"/>
  <c r="M46" i="3" s="1"/>
  <c r="O46" i="3" s="1"/>
  <c r="L11" i="3"/>
  <c r="M11" i="3" s="1"/>
  <c r="O11" i="3" s="1"/>
  <c r="N144" i="3"/>
  <c r="P144" i="3" s="1"/>
  <c r="N34" i="3"/>
  <c r="M109" i="2"/>
  <c r="AS109" i="2" s="1"/>
  <c r="N111" i="2"/>
  <c r="N109" i="2"/>
  <c r="AT109" i="2" s="1"/>
  <c r="O95" i="2"/>
  <c r="AU95" i="2" s="1"/>
  <c r="O172" i="3" l="1"/>
  <c r="P172" i="3" s="1"/>
  <c r="O175" i="3"/>
  <c r="N5" i="3"/>
  <c r="N171" i="3"/>
  <c r="P171" i="3" s="1"/>
  <c r="O110" i="3"/>
  <c r="P110" i="3" s="1"/>
  <c r="N77" i="3"/>
  <c r="O158" i="3"/>
  <c r="P158" i="3" s="1"/>
  <c r="N155" i="3"/>
  <c r="P155" i="3" s="1"/>
  <c r="O101" i="3"/>
  <c r="P101" i="3" s="1"/>
  <c r="O10" i="3"/>
  <c r="P10" i="3" s="1"/>
  <c r="O125" i="3"/>
  <c r="P125" i="3" s="1"/>
  <c r="O14" i="3"/>
  <c r="P14" i="3" s="1"/>
  <c r="O45" i="3"/>
  <c r="P45" i="3" s="1"/>
  <c r="N80" i="3"/>
  <c r="P80" i="3" s="1"/>
  <c r="O109" i="3"/>
  <c r="P109" i="3" s="1"/>
  <c r="O143" i="3"/>
  <c r="P143" i="3" s="1"/>
  <c r="N9" i="3"/>
  <c r="P9" i="3" s="1"/>
  <c r="O61" i="3"/>
  <c r="P61" i="3" s="1"/>
  <c r="O124" i="3"/>
  <c r="P124" i="3" s="1"/>
  <c r="N159" i="3"/>
  <c r="P159" i="3" s="1"/>
  <c r="O157" i="3"/>
  <c r="N140" i="3"/>
  <c r="P140" i="3" s="1"/>
  <c r="O173" i="3"/>
  <c r="P173" i="3" s="1"/>
  <c r="N127" i="3"/>
  <c r="P127" i="3" s="1"/>
  <c r="N72" i="3"/>
  <c r="P72" i="3" s="1"/>
  <c r="O137" i="3"/>
  <c r="P137" i="3" s="1"/>
  <c r="N8" i="3"/>
  <c r="P8" i="3" s="1"/>
  <c r="O7" i="3"/>
  <c r="P7" i="3" s="1"/>
  <c r="N57" i="3"/>
  <c r="P57" i="3" s="1"/>
  <c r="N88" i="3"/>
  <c r="P88" i="3" s="1"/>
  <c r="O141" i="3"/>
  <c r="P141" i="3" s="1"/>
  <c r="O105" i="3"/>
  <c r="P105" i="3" s="1"/>
  <c r="O123" i="3"/>
  <c r="P123" i="3" s="1"/>
  <c r="O133" i="3"/>
  <c r="P133" i="3" s="1"/>
  <c r="O93" i="3"/>
  <c r="P93" i="3" s="1"/>
  <c r="O160" i="3"/>
  <c r="P160" i="3" s="1"/>
  <c r="N121" i="3"/>
  <c r="P121" i="3" s="1"/>
  <c r="N107" i="3"/>
  <c r="P107" i="3" s="1"/>
  <c r="N54" i="3"/>
  <c r="P54" i="3" s="1"/>
  <c r="O182" i="3"/>
  <c r="P182" i="3" s="1"/>
  <c r="O183" i="3"/>
  <c r="P183" i="3" s="1"/>
  <c r="O151" i="3"/>
  <c r="P151" i="3" s="1"/>
  <c r="O117" i="3"/>
  <c r="P117" i="3" s="1"/>
  <c r="O59" i="3"/>
  <c r="P59" i="3" s="1"/>
  <c r="N75" i="3"/>
  <c r="P75" i="3" s="1"/>
  <c r="O44" i="3"/>
  <c r="P44" i="3" s="1"/>
  <c r="O69" i="3"/>
  <c r="P69" i="3" s="1"/>
  <c r="O73" i="3"/>
  <c r="P73" i="3" s="1"/>
  <c r="N47" i="3"/>
  <c r="P47" i="3" s="1"/>
  <c r="O164" i="3"/>
  <c r="P164" i="3" s="1"/>
  <c r="O95" i="3"/>
  <c r="P95" i="3" s="1"/>
  <c r="N111" i="3"/>
  <c r="P111" i="3" s="1"/>
  <c r="O53" i="3"/>
  <c r="P53" i="3" s="1"/>
  <c r="O162" i="3"/>
  <c r="P162" i="3" s="1"/>
  <c r="O120" i="3"/>
  <c r="P120" i="3" s="1"/>
  <c r="O178" i="3"/>
  <c r="P178" i="3" s="1"/>
  <c r="N60" i="3"/>
  <c r="P60" i="3" s="1"/>
  <c r="O6" i="3"/>
  <c r="P6" i="3" s="1"/>
  <c r="O163" i="3"/>
  <c r="P163" i="3" s="1"/>
  <c r="O161" i="3"/>
  <c r="P161" i="3" s="1"/>
  <c r="O103" i="3"/>
  <c r="P103" i="3" s="1"/>
  <c r="N13" i="3"/>
  <c r="P13" i="3" s="1"/>
  <c r="O96" i="3"/>
  <c r="P96" i="3" s="1"/>
  <c r="O15" i="3"/>
  <c r="P15" i="3" s="1"/>
  <c r="O43" i="3"/>
  <c r="P43" i="3" s="1"/>
  <c r="N48" i="3"/>
  <c r="P48" i="3" s="1"/>
  <c r="N64" i="3"/>
  <c r="P64" i="3" s="1"/>
  <c r="O63" i="3"/>
  <c r="P63" i="3" s="1"/>
  <c r="O94" i="3"/>
  <c r="P94" i="3" s="1"/>
  <c r="O168" i="3"/>
  <c r="P168" i="3" s="1"/>
  <c r="O71" i="3"/>
  <c r="P71" i="3" s="1"/>
  <c r="O68" i="3"/>
  <c r="P68" i="3" s="1"/>
  <c r="O116" i="3"/>
  <c r="P116" i="3" s="1"/>
  <c r="O128" i="3"/>
  <c r="P128" i="3" s="1"/>
  <c r="O154" i="3"/>
  <c r="P154" i="3" s="1"/>
  <c r="O170" i="3"/>
  <c r="P170" i="3" s="1"/>
  <c r="O79" i="3"/>
  <c r="P79" i="3" s="1"/>
  <c r="O167" i="3"/>
  <c r="P167" i="3" s="1"/>
  <c r="N149" i="3"/>
  <c r="P149" i="3" s="1"/>
  <c r="N153" i="3"/>
  <c r="P153" i="3" s="1"/>
  <c r="N169" i="3"/>
  <c r="P169" i="3" s="1"/>
  <c r="N181" i="3"/>
  <c r="P181" i="3" s="1"/>
  <c r="N89" i="3"/>
  <c r="P89" i="3" s="1"/>
  <c r="N119" i="3"/>
  <c r="P119" i="3" s="1"/>
  <c r="O85" i="3"/>
  <c r="P85" i="3" s="1"/>
  <c r="O165" i="3"/>
  <c r="P165" i="3" s="1"/>
  <c r="N91" i="3"/>
  <c r="P91" i="3" s="1"/>
  <c r="O87" i="3"/>
  <c r="P87" i="3" s="1"/>
  <c r="O112" i="3"/>
  <c r="P112" i="3" s="1"/>
  <c r="O126" i="3"/>
  <c r="P126" i="3" s="1"/>
  <c r="O148" i="3"/>
  <c r="P148" i="3" s="1"/>
  <c r="O180" i="3"/>
  <c r="P180" i="3" s="1"/>
  <c r="O135" i="3"/>
  <c r="P135" i="3" s="1"/>
  <c r="O78" i="3"/>
  <c r="P78" i="3" s="1"/>
  <c r="O174" i="3"/>
  <c r="P174" i="3" s="1"/>
  <c r="N142" i="3"/>
  <c r="P142" i="3" s="1"/>
  <c r="N46" i="3"/>
  <c r="P46" i="3" s="1"/>
  <c r="O62" i="3"/>
  <c r="P62" i="3" s="1"/>
  <c r="O152" i="3"/>
  <c r="P152" i="3" s="1"/>
  <c r="O90" i="3"/>
  <c r="P90" i="3" s="1"/>
  <c r="O108" i="3"/>
  <c r="P108" i="3" s="1"/>
  <c r="O118" i="3"/>
  <c r="P118" i="3" s="1"/>
  <c r="O74" i="3"/>
  <c r="N74" i="3"/>
  <c r="O131" i="3"/>
  <c r="P131" i="3" s="1"/>
  <c r="N11" i="3"/>
  <c r="P11" i="3" s="1"/>
  <c r="N56" i="3"/>
  <c r="P56" i="3" s="1"/>
  <c r="O132" i="3"/>
  <c r="P132" i="3" s="1"/>
  <c r="O129" i="3"/>
  <c r="P129" i="3" s="1"/>
  <c r="O92" i="3"/>
  <c r="P92" i="3" s="1"/>
  <c r="N55" i="3"/>
  <c r="P55" i="3" s="1"/>
  <c r="O86" i="3"/>
  <c r="P86" i="3" s="1"/>
  <c r="O100" i="3"/>
  <c r="P100" i="3" s="1"/>
  <c r="N52" i="3"/>
  <c r="P52" i="3" s="1"/>
  <c r="O113" i="3"/>
  <c r="P113" i="3" s="1"/>
  <c r="O115" i="3"/>
  <c r="P115" i="3" s="1"/>
  <c r="O97" i="3"/>
  <c r="P97" i="3" s="1"/>
  <c r="N138" i="3"/>
  <c r="P138" i="3" s="1"/>
  <c r="N146" i="3"/>
  <c r="P146" i="3" s="1"/>
  <c r="O70" i="3"/>
  <c r="P70" i="3" s="1"/>
  <c r="O65" i="3"/>
  <c r="P65" i="3" s="1"/>
  <c r="O106" i="3"/>
  <c r="P106" i="3" s="1"/>
  <c r="O81" i="3"/>
  <c r="P81" i="3" s="1"/>
  <c r="N179" i="3"/>
  <c r="P179" i="3" s="1"/>
  <c r="O177" i="3"/>
  <c r="P177" i="3" s="1"/>
  <c r="N98" i="3"/>
  <c r="O98" i="3"/>
  <c r="O50" i="3"/>
  <c r="N50" i="3"/>
  <c r="N114" i="3"/>
  <c r="O114" i="3"/>
  <c r="O82" i="3"/>
  <c r="N82" i="3"/>
  <c r="O66" i="3"/>
  <c r="N66" i="3"/>
  <c r="N130" i="3"/>
  <c r="O130" i="3"/>
  <c r="O51" i="3"/>
  <c r="P51" i="3" s="1"/>
  <c r="N49" i="3"/>
  <c r="P49" i="3" s="1"/>
  <c r="O184" i="3"/>
  <c r="P184" i="3" s="1"/>
  <c r="O102" i="3"/>
  <c r="P102" i="3" s="1"/>
  <c r="O156" i="3"/>
  <c r="P156" i="3" s="1"/>
  <c r="O166" i="3"/>
  <c r="P166" i="3" s="1"/>
  <c r="O147" i="3"/>
  <c r="P147" i="3" s="1"/>
  <c r="O12" i="3"/>
  <c r="P12" i="3" s="1"/>
  <c r="O16" i="3"/>
  <c r="P16" i="3" s="1"/>
  <c r="O145" i="3"/>
  <c r="P145" i="3" s="1"/>
  <c r="O58" i="3"/>
  <c r="P58" i="3" s="1"/>
  <c r="O104" i="3"/>
  <c r="P104" i="3" s="1"/>
  <c r="O67" i="3"/>
  <c r="P67" i="3" s="1"/>
  <c r="N134" i="3"/>
  <c r="P134" i="3" s="1"/>
  <c r="O139" i="3"/>
  <c r="N139" i="3"/>
  <c r="N76" i="3"/>
  <c r="O76" i="3"/>
  <c r="M4" i="3"/>
  <c r="N83" i="3"/>
  <c r="P83" i="3" s="1"/>
  <c r="N136" i="3"/>
  <c r="P136" i="3" s="1"/>
  <c r="O150" i="3"/>
  <c r="P150" i="3" s="1"/>
  <c r="O176" i="3"/>
  <c r="P176" i="3" s="1"/>
  <c r="O99" i="3"/>
  <c r="P99" i="3" s="1"/>
  <c r="O122" i="3"/>
  <c r="P122" i="3" s="1"/>
  <c r="O84" i="3"/>
  <c r="P84" i="3" s="1"/>
  <c r="P175" i="3"/>
  <c r="P157" i="3"/>
  <c r="P77" i="3"/>
  <c r="P34" i="3"/>
  <c r="P5" i="3"/>
  <c r="AB7" i="5"/>
  <c r="AB8" i="5" s="1"/>
  <c r="AA7" i="5"/>
  <c r="AA8" i="5" s="1"/>
  <c r="AC7" i="5"/>
  <c r="AC8" i="5" s="1"/>
  <c r="AD4" i="5"/>
  <c r="P74" i="3" l="1"/>
  <c r="P82" i="3"/>
  <c r="P50" i="3"/>
  <c r="P66" i="3"/>
  <c r="P98" i="3"/>
  <c r="P139" i="3"/>
  <c r="P114" i="3"/>
  <c r="P76" i="3"/>
  <c r="P130" i="3"/>
  <c r="AC10" i="5"/>
  <c r="AC9" i="5"/>
  <c r="AA9" i="5"/>
  <c r="AA10" i="5"/>
  <c r="AB9" i="5"/>
  <c r="AB10" i="5"/>
  <c r="BO133" i="2"/>
  <c r="BN133" i="2"/>
  <c r="BM133" i="2"/>
  <c r="BL133" i="2"/>
  <c r="BK133" i="2"/>
  <c r="BJ133" i="2"/>
  <c r="BI133" i="2"/>
  <c r="BH133" i="2"/>
  <c r="BG133" i="2"/>
  <c r="BF133" i="2"/>
  <c r="BE133" i="2"/>
  <c r="BD133" i="2"/>
  <c r="BC133" i="2"/>
  <c r="BB133" i="2"/>
  <c r="BA133" i="2"/>
  <c r="AZ133" i="2"/>
  <c r="AY133" i="2"/>
  <c r="AX133" i="2"/>
  <c r="AW133" i="2"/>
  <c r="AV133" i="2"/>
  <c r="AU133" i="2"/>
  <c r="AT133" i="2"/>
  <c r="AS133" i="2"/>
  <c r="AR133" i="2"/>
  <c r="AQ133" i="2"/>
  <c r="BO132" i="2"/>
  <c r="BN132" i="2"/>
  <c r="BM132" i="2"/>
  <c r="BL132" i="2"/>
  <c r="BK132" i="2"/>
  <c r="BJ132" i="2"/>
  <c r="BI132" i="2"/>
  <c r="BH132" i="2"/>
  <c r="BG132" i="2"/>
  <c r="BF132" i="2"/>
  <c r="BE132" i="2"/>
  <c r="BD132" i="2"/>
  <c r="BC132" i="2"/>
  <c r="BB132" i="2"/>
  <c r="BA132" i="2"/>
  <c r="AZ132" i="2"/>
  <c r="AY132" i="2"/>
  <c r="AX132" i="2"/>
  <c r="AW132" i="2"/>
  <c r="AV132" i="2"/>
  <c r="AU132" i="2"/>
  <c r="AT132" i="2"/>
  <c r="AS132" i="2"/>
  <c r="AR132" i="2"/>
  <c r="AQ132" i="2"/>
  <c r="BO131" i="2"/>
  <c r="BN131" i="2"/>
  <c r="BM131" i="2"/>
  <c r="BL131" i="2"/>
  <c r="BK131" i="2"/>
  <c r="BJ131" i="2"/>
  <c r="BI131" i="2"/>
  <c r="BH131" i="2"/>
  <c r="BG131" i="2"/>
  <c r="BF131" i="2"/>
  <c r="BE131" i="2"/>
  <c r="BD131" i="2"/>
  <c r="BC131" i="2"/>
  <c r="BB131" i="2"/>
  <c r="BA131" i="2"/>
  <c r="AZ131" i="2"/>
  <c r="AY131" i="2"/>
  <c r="AX131" i="2"/>
  <c r="AW131" i="2"/>
  <c r="AV131" i="2"/>
  <c r="AU131" i="2"/>
  <c r="AT131" i="2"/>
  <c r="AS131" i="2"/>
  <c r="AR131" i="2"/>
  <c r="AQ131" i="2"/>
  <c r="BO130" i="2"/>
  <c r="BN130" i="2"/>
  <c r="BM130" i="2"/>
  <c r="BL130" i="2"/>
  <c r="BK130" i="2"/>
  <c r="BJ130" i="2"/>
  <c r="BI130" i="2"/>
  <c r="BH130" i="2"/>
  <c r="BG130" i="2"/>
  <c r="BF130" i="2"/>
  <c r="BE130" i="2"/>
  <c r="BD130" i="2"/>
  <c r="BC130" i="2"/>
  <c r="BB130" i="2"/>
  <c r="BA130" i="2"/>
  <c r="AZ130" i="2"/>
  <c r="AY130" i="2"/>
  <c r="AX130" i="2"/>
  <c r="AW130" i="2"/>
  <c r="AV130" i="2"/>
  <c r="AU130" i="2"/>
  <c r="AT130" i="2"/>
  <c r="AS130" i="2"/>
  <c r="AR130" i="2"/>
  <c r="AQ130" i="2"/>
  <c r="BO129" i="2"/>
  <c r="BN129" i="2"/>
  <c r="BM129" i="2"/>
  <c r="BL129" i="2"/>
  <c r="BK129" i="2"/>
  <c r="BJ129" i="2"/>
  <c r="BI129" i="2"/>
  <c r="BH129" i="2"/>
  <c r="BG129" i="2"/>
  <c r="BF129" i="2"/>
  <c r="BE129" i="2"/>
  <c r="BD129" i="2"/>
  <c r="BC129" i="2"/>
  <c r="BB129" i="2"/>
  <c r="BA129" i="2"/>
  <c r="AZ129" i="2"/>
  <c r="AY129" i="2"/>
  <c r="AX129" i="2"/>
  <c r="AW129" i="2"/>
  <c r="AV129" i="2"/>
  <c r="AU129" i="2"/>
  <c r="AT129" i="2"/>
  <c r="AS129" i="2"/>
  <c r="AR129" i="2"/>
  <c r="AQ129" i="2"/>
  <c r="BO128" i="2"/>
  <c r="BN128" i="2"/>
  <c r="BM128" i="2"/>
  <c r="BL128" i="2"/>
  <c r="BK128" i="2"/>
  <c r="BJ128" i="2"/>
  <c r="BI128" i="2"/>
  <c r="BH128" i="2"/>
  <c r="BG128" i="2"/>
  <c r="BF128" i="2"/>
  <c r="BE128" i="2"/>
  <c r="BD128" i="2"/>
  <c r="BC128" i="2"/>
  <c r="BB128" i="2"/>
  <c r="BA128" i="2"/>
  <c r="AZ128" i="2"/>
  <c r="AY128" i="2"/>
  <c r="AX128" i="2"/>
  <c r="AW128" i="2"/>
  <c r="AV128" i="2"/>
  <c r="AU128" i="2"/>
  <c r="AT128" i="2"/>
  <c r="AS128" i="2"/>
  <c r="AR128" i="2"/>
  <c r="AQ128" i="2"/>
  <c r="BO127" i="2"/>
  <c r="BN127" i="2"/>
  <c r="BM127" i="2"/>
  <c r="BL127" i="2"/>
  <c r="BK127" i="2"/>
  <c r="BJ127" i="2"/>
  <c r="BI127" i="2"/>
  <c r="BH127" i="2"/>
  <c r="BG127" i="2"/>
  <c r="BF127" i="2"/>
  <c r="BE127" i="2"/>
  <c r="BD127" i="2"/>
  <c r="BC127" i="2"/>
  <c r="BB127" i="2"/>
  <c r="BA127" i="2"/>
  <c r="AZ127" i="2"/>
  <c r="AY127" i="2"/>
  <c r="AX127" i="2"/>
  <c r="AW127" i="2"/>
  <c r="AV127" i="2"/>
  <c r="AU127" i="2"/>
  <c r="AT127" i="2"/>
  <c r="AS127" i="2"/>
  <c r="AR127" i="2"/>
  <c r="AQ127" i="2"/>
  <c r="BO126" i="2"/>
  <c r="BN126" i="2"/>
  <c r="BM126" i="2"/>
  <c r="BL126" i="2"/>
  <c r="BK126" i="2"/>
  <c r="BJ126" i="2"/>
  <c r="BI126" i="2"/>
  <c r="BH126" i="2"/>
  <c r="BG126" i="2"/>
  <c r="BF126" i="2"/>
  <c r="BE126" i="2"/>
  <c r="BD126" i="2"/>
  <c r="BC126" i="2"/>
  <c r="BB126" i="2"/>
  <c r="BA126" i="2"/>
  <c r="AZ126" i="2"/>
  <c r="AY126" i="2"/>
  <c r="AX126" i="2"/>
  <c r="AW126" i="2"/>
  <c r="AV126" i="2"/>
  <c r="AU126" i="2"/>
  <c r="AT126" i="2"/>
  <c r="AS126" i="2"/>
  <c r="AR126" i="2"/>
  <c r="AQ126" i="2"/>
  <c r="BO125" i="2"/>
  <c r="BN125" i="2"/>
  <c r="BM125" i="2"/>
  <c r="BL125" i="2"/>
  <c r="BK125" i="2"/>
  <c r="BJ125" i="2"/>
  <c r="BI125" i="2"/>
  <c r="BH125" i="2"/>
  <c r="BG125" i="2"/>
  <c r="BF125" i="2"/>
  <c r="BE125" i="2"/>
  <c r="BD125" i="2"/>
  <c r="BC125" i="2"/>
  <c r="BB125" i="2"/>
  <c r="BA125" i="2"/>
  <c r="AZ125" i="2"/>
  <c r="AY125" i="2"/>
  <c r="AX125" i="2"/>
  <c r="AW125" i="2"/>
  <c r="AV125" i="2"/>
  <c r="AU125" i="2"/>
  <c r="AT125" i="2"/>
  <c r="AS125" i="2"/>
  <c r="AR125" i="2"/>
  <c r="AQ125" i="2"/>
  <c r="BO124" i="2"/>
  <c r="BN124" i="2"/>
  <c r="BM124" i="2"/>
  <c r="BL124" i="2"/>
  <c r="BK124" i="2"/>
  <c r="BJ124" i="2"/>
  <c r="BI124" i="2"/>
  <c r="BH124" i="2"/>
  <c r="BG124" i="2"/>
  <c r="BF124" i="2"/>
  <c r="BE124" i="2"/>
  <c r="BD124" i="2"/>
  <c r="BC124" i="2"/>
  <c r="BB124" i="2"/>
  <c r="BA124" i="2"/>
  <c r="AZ124" i="2"/>
  <c r="AY124" i="2"/>
  <c r="AX124" i="2"/>
  <c r="AW124" i="2"/>
  <c r="AV124" i="2"/>
  <c r="AU124" i="2"/>
  <c r="AT124" i="2"/>
  <c r="AS124" i="2"/>
  <c r="AR124" i="2"/>
  <c r="AQ124" i="2"/>
  <c r="BO123" i="2"/>
  <c r="BN123" i="2"/>
  <c r="BM123" i="2"/>
  <c r="BL123" i="2"/>
  <c r="BK123" i="2"/>
  <c r="BJ123" i="2"/>
  <c r="BI123" i="2"/>
  <c r="BH123" i="2"/>
  <c r="BG123" i="2"/>
  <c r="BF123" i="2"/>
  <c r="BE123" i="2"/>
  <c r="BD123" i="2"/>
  <c r="BC123" i="2"/>
  <c r="BB123" i="2"/>
  <c r="BA123" i="2"/>
  <c r="AZ123" i="2"/>
  <c r="AY123" i="2"/>
  <c r="AX123" i="2"/>
  <c r="AW123" i="2"/>
  <c r="AV123" i="2"/>
  <c r="AU123" i="2"/>
  <c r="AT123" i="2"/>
  <c r="AS123" i="2"/>
  <c r="AR123" i="2"/>
  <c r="AQ123" i="2"/>
  <c r="BO122" i="2"/>
  <c r="BN122" i="2"/>
  <c r="BM122" i="2"/>
  <c r="BL122" i="2"/>
  <c r="BK122" i="2"/>
  <c r="BJ122" i="2"/>
  <c r="BI122" i="2"/>
  <c r="BH122" i="2"/>
  <c r="BG122" i="2"/>
  <c r="BF122" i="2"/>
  <c r="BE122" i="2"/>
  <c r="BD122" i="2"/>
  <c r="BC122" i="2"/>
  <c r="BB122" i="2"/>
  <c r="BA122" i="2"/>
  <c r="AZ122" i="2"/>
  <c r="AY122" i="2"/>
  <c r="AX122" i="2"/>
  <c r="AW122" i="2"/>
  <c r="AV122" i="2"/>
  <c r="AU122" i="2"/>
  <c r="AT122" i="2"/>
  <c r="AS122" i="2"/>
  <c r="AR122" i="2"/>
  <c r="AQ122" i="2"/>
  <c r="BO121" i="2"/>
  <c r="BN121" i="2"/>
  <c r="BM121" i="2"/>
  <c r="BL121" i="2"/>
  <c r="BK121" i="2"/>
  <c r="BJ121" i="2"/>
  <c r="BI121" i="2"/>
  <c r="BH121" i="2"/>
  <c r="BG121" i="2"/>
  <c r="BF121" i="2"/>
  <c r="BE121" i="2"/>
  <c r="BD121" i="2"/>
  <c r="BC121" i="2"/>
  <c r="BB121" i="2"/>
  <c r="BA121" i="2"/>
  <c r="AZ121" i="2"/>
  <c r="AY121" i="2"/>
  <c r="AX121" i="2"/>
  <c r="AW121" i="2"/>
  <c r="AV121" i="2"/>
  <c r="AU121" i="2"/>
  <c r="AT121" i="2"/>
  <c r="AS121" i="2"/>
  <c r="AR121" i="2"/>
  <c r="AQ121" i="2"/>
  <c r="BO120" i="2"/>
  <c r="BN120" i="2"/>
  <c r="BM120" i="2"/>
  <c r="BL120" i="2"/>
  <c r="BK120" i="2"/>
  <c r="BJ120" i="2"/>
  <c r="BI120" i="2"/>
  <c r="BH120" i="2"/>
  <c r="BG120" i="2"/>
  <c r="BF120" i="2"/>
  <c r="BE120" i="2"/>
  <c r="BD120" i="2"/>
  <c r="BC120" i="2"/>
  <c r="BB120" i="2"/>
  <c r="BA120" i="2"/>
  <c r="AZ120" i="2"/>
  <c r="AY120" i="2"/>
  <c r="AX120" i="2"/>
  <c r="AW120" i="2"/>
  <c r="AV120" i="2"/>
  <c r="AU120" i="2"/>
  <c r="AT120" i="2"/>
  <c r="AS120" i="2"/>
  <c r="AR120" i="2"/>
  <c r="AQ120" i="2"/>
  <c r="BO119" i="2"/>
  <c r="BN119" i="2"/>
  <c r="BM119" i="2"/>
  <c r="BL119" i="2"/>
  <c r="BK119" i="2"/>
  <c r="BJ119" i="2"/>
  <c r="BI119" i="2"/>
  <c r="BH119" i="2"/>
  <c r="BG119" i="2"/>
  <c r="BF119" i="2"/>
  <c r="BE119" i="2"/>
  <c r="BD119" i="2"/>
  <c r="BC119" i="2"/>
  <c r="BB119" i="2"/>
  <c r="BA119" i="2"/>
  <c r="AZ119" i="2"/>
  <c r="AY119" i="2"/>
  <c r="AX119" i="2"/>
  <c r="AW119" i="2"/>
  <c r="AV119" i="2"/>
  <c r="AU119" i="2"/>
  <c r="AT119" i="2"/>
  <c r="AS119" i="2"/>
  <c r="AR119" i="2"/>
  <c r="AQ119" i="2"/>
  <c r="BO118" i="2"/>
  <c r="BN118" i="2"/>
  <c r="BM118" i="2"/>
  <c r="BL118" i="2"/>
  <c r="BK118" i="2"/>
  <c r="BJ118" i="2"/>
  <c r="BI118" i="2"/>
  <c r="BH118" i="2"/>
  <c r="BG118" i="2"/>
  <c r="BF118" i="2"/>
  <c r="BE118" i="2"/>
  <c r="BD118" i="2"/>
  <c r="BC118" i="2"/>
  <c r="BB118" i="2"/>
  <c r="BA118" i="2"/>
  <c r="AZ118" i="2"/>
  <c r="AY118" i="2"/>
  <c r="AX118" i="2"/>
  <c r="AW118" i="2"/>
  <c r="AV118" i="2"/>
  <c r="AU118" i="2"/>
  <c r="AT118" i="2"/>
  <c r="AS118" i="2"/>
  <c r="AR118" i="2"/>
  <c r="AQ118" i="2"/>
  <c r="BO117" i="2"/>
  <c r="BN117" i="2"/>
  <c r="BM117" i="2"/>
  <c r="BL117" i="2"/>
  <c r="BK117" i="2"/>
  <c r="BJ117" i="2"/>
  <c r="BI117" i="2"/>
  <c r="BH117" i="2"/>
  <c r="BG117" i="2"/>
  <c r="BF117" i="2"/>
  <c r="BE117" i="2"/>
  <c r="BD117" i="2"/>
  <c r="BC117" i="2"/>
  <c r="BB117" i="2"/>
  <c r="BA117" i="2"/>
  <c r="AZ117" i="2"/>
  <c r="AY117" i="2"/>
  <c r="AX117" i="2"/>
  <c r="AW117" i="2"/>
  <c r="AV117" i="2"/>
  <c r="AU117" i="2"/>
  <c r="AT117" i="2"/>
  <c r="AS117" i="2"/>
  <c r="AR117" i="2"/>
  <c r="AQ117" i="2"/>
  <c r="BO116" i="2"/>
  <c r="BN116" i="2"/>
  <c r="BM116" i="2"/>
  <c r="BL116" i="2"/>
  <c r="BK116" i="2"/>
  <c r="BJ116" i="2"/>
  <c r="BI116" i="2"/>
  <c r="BH116" i="2"/>
  <c r="BG116" i="2"/>
  <c r="BF116" i="2"/>
  <c r="BE116" i="2"/>
  <c r="BD116" i="2"/>
  <c r="BC116" i="2"/>
  <c r="BB116" i="2"/>
  <c r="BA116" i="2"/>
  <c r="AZ116" i="2"/>
  <c r="AY116" i="2"/>
  <c r="AX116" i="2"/>
  <c r="AW116" i="2"/>
  <c r="AV116" i="2"/>
  <c r="AU116" i="2"/>
  <c r="AT116" i="2"/>
  <c r="AS116" i="2"/>
  <c r="AR116" i="2"/>
  <c r="AQ116" i="2"/>
  <c r="BO115" i="2"/>
  <c r="BN115" i="2"/>
  <c r="BM115" i="2"/>
  <c r="BL115" i="2"/>
  <c r="BK115" i="2"/>
  <c r="BJ115" i="2"/>
  <c r="BI115" i="2"/>
  <c r="BH115" i="2"/>
  <c r="BG115" i="2"/>
  <c r="BF115" i="2"/>
  <c r="BE115" i="2"/>
  <c r="BD115" i="2"/>
  <c r="BC115" i="2"/>
  <c r="BB115" i="2"/>
  <c r="BA115" i="2"/>
  <c r="AZ115" i="2"/>
  <c r="AY115" i="2"/>
  <c r="AX115" i="2"/>
  <c r="AW115" i="2"/>
  <c r="AV115" i="2"/>
  <c r="AU115" i="2"/>
  <c r="AT115" i="2"/>
  <c r="AS115" i="2"/>
  <c r="AR115" i="2"/>
  <c r="AQ115" i="2"/>
  <c r="BO114" i="2"/>
  <c r="BN114" i="2"/>
  <c r="BM114" i="2"/>
  <c r="BL114" i="2"/>
  <c r="BK114" i="2"/>
  <c r="BJ114" i="2"/>
  <c r="BI114" i="2"/>
  <c r="BH114" i="2"/>
  <c r="BG114" i="2"/>
  <c r="BF114" i="2"/>
  <c r="BE114" i="2"/>
  <c r="BD114" i="2"/>
  <c r="BC114" i="2"/>
  <c r="BB114" i="2"/>
  <c r="BA114" i="2"/>
  <c r="AZ114" i="2"/>
  <c r="AY114" i="2"/>
  <c r="AX114" i="2"/>
  <c r="AW114" i="2"/>
  <c r="AV114" i="2"/>
  <c r="AU114" i="2"/>
  <c r="AT114" i="2"/>
  <c r="AS114" i="2"/>
  <c r="AR114" i="2"/>
  <c r="AQ114" i="2"/>
  <c r="BO113" i="2"/>
  <c r="BN113" i="2"/>
  <c r="BM113" i="2"/>
  <c r="BL113" i="2"/>
  <c r="BK113" i="2"/>
  <c r="BJ113" i="2"/>
  <c r="BI113" i="2"/>
  <c r="BH113" i="2"/>
  <c r="BG113" i="2"/>
  <c r="BF113" i="2"/>
  <c r="BE113" i="2"/>
  <c r="BD113" i="2"/>
  <c r="BC113" i="2"/>
  <c r="BB113" i="2"/>
  <c r="BA113" i="2"/>
  <c r="AZ113" i="2"/>
  <c r="AY113" i="2"/>
  <c r="AX113" i="2"/>
  <c r="AW113" i="2"/>
  <c r="AV113" i="2"/>
  <c r="AU113" i="2"/>
  <c r="AT113" i="2"/>
  <c r="AS113" i="2"/>
  <c r="AR113" i="2"/>
  <c r="AQ113" i="2"/>
  <c r="BO111" i="2"/>
  <c r="BN111" i="2"/>
  <c r="BM111" i="2"/>
  <c r="BL111" i="2"/>
  <c r="BK111" i="2"/>
  <c r="BJ111" i="2"/>
  <c r="BI111" i="2"/>
  <c r="BH111" i="2"/>
  <c r="BG111" i="2"/>
  <c r="BF111" i="2"/>
  <c r="BE111" i="2"/>
  <c r="BD111" i="2"/>
  <c r="BC111" i="2"/>
  <c r="BB111" i="2"/>
  <c r="BA111" i="2"/>
  <c r="AZ111" i="2"/>
  <c r="AY111" i="2"/>
  <c r="AX111" i="2"/>
  <c r="AW111" i="2"/>
  <c r="AV111" i="2"/>
  <c r="AU111" i="2"/>
  <c r="AT111" i="2"/>
  <c r="AS111" i="2"/>
  <c r="AR111" i="2"/>
  <c r="AQ111" i="2"/>
  <c r="BO110" i="2"/>
  <c r="BN110" i="2"/>
  <c r="BM110" i="2"/>
  <c r="BL110" i="2"/>
  <c r="BK110" i="2"/>
  <c r="BJ110" i="2"/>
  <c r="BI110" i="2"/>
  <c r="BH110" i="2"/>
  <c r="BG110" i="2"/>
  <c r="BF110" i="2"/>
  <c r="BE110" i="2"/>
  <c r="BD110" i="2"/>
  <c r="BC110" i="2"/>
  <c r="BB110" i="2"/>
  <c r="BA110" i="2"/>
  <c r="AZ110" i="2"/>
  <c r="AY110" i="2"/>
  <c r="AX110" i="2"/>
  <c r="AW110" i="2"/>
  <c r="AV110" i="2"/>
  <c r="AU110" i="2"/>
  <c r="AT110" i="2"/>
  <c r="AS110" i="2"/>
  <c r="AR110" i="2"/>
  <c r="AQ110" i="2"/>
  <c r="BO107" i="2"/>
  <c r="BN107" i="2"/>
  <c r="BM107" i="2"/>
  <c r="BL107" i="2"/>
  <c r="BK107" i="2"/>
  <c r="BJ107" i="2"/>
  <c r="BI107" i="2"/>
  <c r="BH107" i="2"/>
  <c r="BG107" i="2"/>
  <c r="BF107" i="2"/>
  <c r="BE107" i="2"/>
  <c r="BD107" i="2"/>
  <c r="BC107" i="2"/>
  <c r="BB107" i="2"/>
  <c r="BA107" i="2"/>
  <c r="AZ107" i="2"/>
  <c r="AY107" i="2"/>
  <c r="AX107" i="2"/>
  <c r="AW107" i="2"/>
  <c r="AV107" i="2"/>
  <c r="AU107" i="2"/>
  <c r="AT107" i="2"/>
  <c r="AS107" i="2"/>
  <c r="AR107" i="2"/>
  <c r="AQ107" i="2"/>
  <c r="BO106" i="2"/>
  <c r="BN106" i="2"/>
  <c r="BM106" i="2"/>
  <c r="BL106" i="2"/>
  <c r="BK106" i="2"/>
  <c r="BJ106" i="2"/>
  <c r="BI106" i="2"/>
  <c r="BH106" i="2"/>
  <c r="BG106" i="2"/>
  <c r="BF106" i="2"/>
  <c r="BE106" i="2"/>
  <c r="BD106" i="2"/>
  <c r="BC106" i="2"/>
  <c r="BB106" i="2"/>
  <c r="BA106" i="2"/>
  <c r="AZ106" i="2"/>
  <c r="AY106" i="2"/>
  <c r="AX106" i="2"/>
  <c r="AW106" i="2"/>
  <c r="AV106" i="2"/>
  <c r="AU106" i="2"/>
  <c r="AT106" i="2"/>
  <c r="AS106" i="2"/>
  <c r="AR106" i="2"/>
  <c r="AQ106" i="2"/>
  <c r="BO105" i="2"/>
  <c r="BN105" i="2"/>
  <c r="BM105" i="2"/>
  <c r="BL105" i="2"/>
  <c r="BK105" i="2"/>
  <c r="BJ105" i="2"/>
  <c r="BI105" i="2"/>
  <c r="BH105" i="2"/>
  <c r="BG105" i="2"/>
  <c r="BF105" i="2"/>
  <c r="BE105" i="2"/>
  <c r="BD105" i="2"/>
  <c r="BC105" i="2"/>
  <c r="BB105" i="2"/>
  <c r="BA105" i="2"/>
  <c r="AZ105" i="2"/>
  <c r="AY105" i="2"/>
  <c r="AX105" i="2"/>
  <c r="AW105" i="2"/>
  <c r="AV105" i="2"/>
  <c r="AU105" i="2"/>
  <c r="AT105" i="2"/>
  <c r="AS105" i="2"/>
  <c r="AR105" i="2"/>
  <c r="AQ105" i="2"/>
  <c r="BO104" i="2"/>
  <c r="BN104" i="2"/>
  <c r="BM104" i="2"/>
  <c r="BL104" i="2"/>
  <c r="BK104" i="2"/>
  <c r="BJ104" i="2"/>
  <c r="BI104" i="2"/>
  <c r="BH104" i="2"/>
  <c r="BG104" i="2"/>
  <c r="BF104" i="2"/>
  <c r="BE104" i="2"/>
  <c r="BD104" i="2"/>
  <c r="BC104" i="2"/>
  <c r="BB104" i="2"/>
  <c r="BA104" i="2"/>
  <c r="AZ104" i="2"/>
  <c r="AY104" i="2"/>
  <c r="AX104" i="2"/>
  <c r="AW104" i="2"/>
  <c r="AV104" i="2"/>
  <c r="AU104" i="2"/>
  <c r="AT104" i="2"/>
  <c r="AS104" i="2"/>
  <c r="AR104" i="2"/>
  <c r="AQ104" i="2"/>
  <c r="BO103" i="2"/>
  <c r="BN103" i="2"/>
  <c r="BM103" i="2"/>
  <c r="BL103" i="2"/>
  <c r="BK103" i="2"/>
  <c r="BJ103" i="2"/>
  <c r="BI103" i="2"/>
  <c r="BH103" i="2"/>
  <c r="BG103" i="2"/>
  <c r="BF103" i="2"/>
  <c r="BE103" i="2"/>
  <c r="BD103" i="2"/>
  <c r="BC103" i="2"/>
  <c r="BB103" i="2"/>
  <c r="BA103" i="2"/>
  <c r="AZ103" i="2"/>
  <c r="AY103" i="2"/>
  <c r="AX103" i="2"/>
  <c r="AW103" i="2"/>
  <c r="AV103" i="2"/>
  <c r="AU103" i="2"/>
  <c r="AT103" i="2"/>
  <c r="AS103" i="2"/>
  <c r="AR103" i="2"/>
  <c r="AQ103" i="2"/>
  <c r="BO102" i="2"/>
  <c r="BN102" i="2"/>
  <c r="BM102" i="2"/>
  <c r="BL102" i="2"/>
  <c r="BK102" i="2"/>
  <c r="BJ102" i="2"/>
  <c r="BI102" i="2"/>
  <c r="BH102" i="2"/>
  <c r="BG102" i="2"/>
  <c r="BF102" i="2"/>
  <c r="BE102" i="2"/>
  <c r="BD102" i="2"/>
  <c r="BC102" i="2"/>
  <c r="BB102" i="2"/>
  <c r="BA102" i="2"/>
  <c r="AZ102" i="2"/>
  <c r="AY102" i="2"/>
  <c r="AX102" i="2"/>
  <c r="AW102" i="2"/>
  <c r="AV102" i="2"/>
  <c r="AU102" i="2"/>
  <c r="AT102" i="2"/>
  <c r="AS102" i="2"/>
  <c r="AR102" i="2"/>
  <c r="AQ102" i="2"/>
  <c r="BO100" i="2"/>
  <c r="BN100" i="2"/>
  <c r="BM100" i="2"/>
  <c r="BL100" i="2"/>
  <c r="BK100" i="2"/>
  <c r="BJ100" i="2"/>
  <c r="BI100" i="2"/>
  <c r="BH100" i="2"/>
  <c r="BG100" i="2"/>
  <c r="BF100" i="2"/>
  <c r="BE100" i="2"/>
  <c r="BD100" i="2"/>
  <c r="BC100" i="2"/>
  <c r="BB100" i="2"/>
  <c r="BA100" i="2"/>
  <c r="AZ100" i="2"/>
  <c r="AY100" i="2"/>
  <c r="AX100" i="2"/>
  <c r="AW100" i="2"/>
  <c r="AV100" i="2"/>
  <c r="AU100" i="2"/>
  <c r="AT100" i="2"/>
  <c r="AS100" i="2"/>
  <c r="AR100" i="2"/>
  <c r="AQ100" i="2"/>
  <c r="BO97" i="2"/>
  <c r="BN97" i="2"/>
  <c r="BM97" i="2"/>
  <c r="BL97" i="2"/>
  <c r="BK97" i="2"/>
  <c r="BJ97" i="2"/>
  <c r="BI97" i="2"/>
  <c r="BH97" i="2"/>
  <c r="BG97" i="2"/>
  <c r="BF97" i="2"/>
  <c r="BE97" i="2"/>
  <c r="BD97" i="2"/>
  <c r="BC97" i="2"/>
  <c r="BB97" i="2"/>
  <c r="BA97" i="2"/>
  <c r="AZ97" i="2"/>
  <c r="AY97" i="2"/>
  <c r="AX97" i="2"/>
  <c r="AW97" i="2"/>
  <c r="AV97" i="2"/>
  <c r="AU97" i="2"/>
  <c r="AT97" i="2"/>
  <c r="AS97" i="2"/>
  <c r="AR97" i="2"/>
  <c r="AQ97" i="2"/>
  <c r="BO96" i="2"/>
  <c r="BN96" i="2"/>
  <c r="BM96" i="2"/>
  <c r="BL96" i="2"/>
  <c r="BK96" i="2"/>
  <c r="BJ96" i="2"/>
  <c r="BI96" i="2"/>
  <c r="BH96" i="2"/>
  <c r="BG96" i="2"/>
  <c r="BF96" i="2"/>
  <c r="BE96" i="2"/>
  <c r="BD96" i="2"/>
  <c r="BC96" i="2"/>
  <c r="BB96" i="2"/>
  <c r="BA96" i="2"/>
  <c r="AZ96" i="2"/>
  <c r="AY96" i="2"/>
  <c r="AX96" i="2"/>
  <c r="AW96" i="2"/>
  <c r="AV96" i="2"/>
  <c r="AU96" i="2"/>
  <c r="AT96" i="2"/>
  <c r="AS96" i="2"/>
  <c r="AR96" i="2"/>
  <c r="AQ96" i="2"/>
  <c r="BO93" i="2"/>
  <c r="BN93" i="2"/>
  <c r="BM93" i="2"/>
  <c r="BL93" i="2"/>
  <c r="BK93" i="2"/>
  <c r="BJ93" i="2"/>
  <c r="BI93" i="2"/>
  <c r="BH93" i="2"/>
  <c r="BG93" i="2"/>
  <c r="BF93" i="2"/>
  <c r="BE93" i="2"/>
  <c r="BD93" i="2"/>
  <c r="BC93" i="2"/>
  <c r="BB93" i="2"/>
  <c r="BA93" i="2"/>
  <c r="AZ93" i="2"/>
  <c r="AY93" i="2"/>
  <c r="AX93" i="2"/>
  <c r="AW93" i="2"/>
  <c r="AV93" i="2"/>
  <c r="AU93" i="2"/>
  <c r="AT93" i="2"/>
  <c r="AS93" i="2"/>
  <c r="AR93" i="2"/>
  <c r="AQ93" i="2"/>
  <c r="BO92" i="2"/>
  <c r="BN92" i="2"/>
  <c r="BM92" i="2"/>
  <c r="BL92" i="2"/>
  <c r="BK92" i="2"/>
  <c r="BJ92" i="2"/>
  <c r="BI92" i="2"/>
  <c r="BH92" i="2"/>
  <c r="BG92" i="2"/>
  <c r="BF92" i="2"/>
  <c r="BE92" i="2"/>
  <c r="BD92" i="2"/>
  <c r="BC92" i="2"/>
  <c r="BB92" i="2"/>
  <c r="BA92" i="2"/>
  <c r="AZ92" i="2"/>
  <c r="AY92" i="2"/>
  <c r="AX92" i="2"/>
  <c r="AW92" i="2"/>
  <c r="AV92" i="2"/>
  <c r="AU92" i="2"/>
  <c r="AT92" i="2"/>
  <c r="AS92" i="2"/>
  <c r="AR92" i="2"/>
  <c r="AQ92" i="2"/>
  <c r="BO91" i="2"/>
  <c r="BN91" i="2"/>
  <c r="BM91" i="2"/>
  <c r="BL91" i="2"/>
  <c r="BK91" i="2"/>
  <c r="BJ91" i="2"/>
  <c r="BI91" i="2"/>
  <c r="BH91" i="2"/>
  <c r="BG91" i="2"/>
  <c r="BF91" i="2"/>
  <c r="BE91" i="2"/>
  <c r="BD91" i="2"/>
  <c r="BC91" i="2"/>
  <c r="BB91" i="2"/>
  <c r="BA91" i="2"/>
  <c r="AZ91" i="2"/>
  <c r="AY91" i="2"/>
  <c r="AX91" i="2"/>
  <c r="AW91" i="2"/>
  <c r="AV91" i="2"/>
  <c r="AU91" i="2"/>
  <c r="AT91" i="2"/>
  <c r="AS91" i="2"/>
  <c r="AR91" i="2"/>
  <c r="AQ91" i="2"/>
  <c r="BO90" i="2"/>
  <c r="BN90" i="2"/>
  <c r="BM90" i="2"/>
  <c r="BL90" i="2"/>
  <c r="BK90" i="2"/>
  <c r="BJ90" i="2"/>
  <c r="BI90" i="2"/>
  <c r="BH90" i="2"/>
  <c r="BG90" i="2"/>
  <c r="BF90" i="2"/>
  <c r="BE90" i="2"/>
  <c r="BD90" i="2"/>
  <c r="BC90" i="2"/>
  <c r="BB90" i="2"/>
  <c r="BA90" i="2"/>
  <c r="AZ90" i="2"/>
  <c r="AY90" i="2"/>
  <c r="AX90" i="2"/>
  <c r="AW90" i="2"/>
  <c r="AV90" i="2"/>
  <c r="AU90" i="2"/>
  <c r="AT90" i="2"/>
  <c r="AS90" i="2"/>
  <c r="AR90" i="2"/>
  <c r="AQ90" i="2"/>
  <c r="BO89" i="2"/>
  <c r="BN89" i="2"/>
  <c r="BM89" i="2"/>
  <c r="BL89" i="2"/>
  <c r="BK89" i="2"/>
  <c r="BJ89" i="2"/>
  <c r="BI89" i="2"/>
  <c r="BH89" i="2"/>
  <c r="BG89" i="2"/>
  <c r="BF89" i="2"/>
  <c r="BE89" i="2"/>
  <c r="BD89" i="2"/>
  <c r="BC89" i="2"/>
  <c r="BB89" i="2"/>
  <c r="BA89" i="2"/>
  <c r="AZ89" i="2"/>
  <c r="AY89" i="2"/>
  <c r="AX89" i="2"/>
  <c r="AW89" i="2"/>
  <c r="AV89" i="2"/>
  <c r="AU89" i="2"/>
  <c r="AT89" i="2"/>
  <c r="AS89" i="2"/>
  <c r="AR89" i="2"/>
  <c r="AQ89" i="2"/>
  <c r="BO88" i="2"/>
  <c r="BN88" i="2"/>
  <c r="BM88" i="2"/>
  <c r="BL88" i="2"/>
  <c r="BK88" i="2"/>
  <c r="BJ88" i="2"/>
  <c r="BI88" i="2"/>
  <c r="BH88" i="2"/>
  <c r="BG88" i="2"/>
  <c r="BF88" i="2"/>
  <c r="BE88" i="2"/>
  <c r="BD88" i="2"/>
  <c r="BC88" i="2"/>
  <c r="BB88" i="2"/>
  <c r="BA88" i="2"/>
  <c r="AZ88" i="2"/>
  <c r="AY88" i="2"/>
  <c r="AX88" i="2"/>
  <c r="AW88" i="2"/>
  <c r="AV88" i="2"/>
  <c r="AU88" i="2"/>
  <c r="AT88" i="2"/>
  <c r="AS88" i="2"/>
  <c r="AR88" i="2"/>
  <c r="AQ88" i="2"/>
  <c r="BO87" i="2"/>
  <c r="BN87" i="2"/>
  <c r="BM87" i="2"/>
  <c r="BL87" i="2"/>
  <c r="BK87" i="2"/>
  <c r="BJ87" i="2"/>
  <c r="BI87" i="2"/>
  <c r="BH87" i="2"/>
  <c r="BG87" i="2"/>
  <c r="BF87" i="2"/>
  <c r="BE87" i="2"/>
  <c r="BD87" i="2"/>
  <c r="BC87" i="2"/>
  <c r="BB87" i="2"/>
  <c r="BA87" i="2"/>
  <c r="AZ87" i="2"/>
  <c r="AY87" i="2"/>
  <c r="AX87" i="2"/>
  <c r="AW87" i="2"/>
  <c r="AV87" i="2"/>
  <c r="AU87" i="2"/>
  <c r="AT87" i="2"/>
  <c r="AS87" i="2"/>
  <c r="AR87" i="2"/>
  <c r="AQ87" i="2"/>
  <c r="BO86" i="2"/>
  <c r="BN86" i="2"/>
  <c r="BM86" i="2"/>
  <c r="BL86" i="2"/>
  <c r="BK86" i="2"/>
  <c r="BJ86" i="2"/>
  <c r="BI86" i="2"/>
  <c r="BH86" i="2"/>
  <c r="BG86" i="2"/>
  <c r="BF86" i="2"/>
  <c r="BE86" i="2"/>
  <c r="BD86" i="2"/>
  <c r="BC86" i="2"/>
  <c r="BB86" i="2"/>
  <c r="BA86" i="2"/>
  <c r="AZ86" i="2"/>
  <c r="AY86" i="2"/>
  <c r="AX86" i="2"/>
  <c r="AW86" i="2"/>
  <c r="AV86" i="2"/>
  <c r="AU86" i="2"/>
  <c r="AT86" i="2"/>
  <c r="AS86" i="2"/>
  <c r="AR86" i="2"/>
  <c r="AQ86" i="2"/>
  <c r="BO85" i="2"/>
  <c r="BN85" i="2"/>
  <c r="BM85" i="2"/>
  <c r="BL85" i="2"/>
  <c r="BK85" i="2"/>
  <c r="BJ85" i="2"/>
  <c r="BI85" i="2"/>
  <c r="BH85" i="2"/>
  <c r="BG85" i="2"/>
  <c r="BF85" i="2"/>
  <c r="BE85" i="2"/>
  <c r="BD85" i="2"/>
  <c r="BC85" i="2"/>
  <c r="BB85" i="2"/>
  <c r="BA85" i="2"/>
  <c r="AZ85" i="2"/>
  <c r="AY85" i="2"/>
  <c r="AX85" i="2"/>
  <c r="AW85" i="2"/>
  <c r="AV85" i="2"/>
  <c r="AU85" i="2"/>
  <c r="AT85" i="2"/>
  <c r="AS85" i="2"/>
  <c r="AR85" i="2"/>
  <c r="AQ85" i="2"/>
  <c r="BO84" i="2"/>
  <c r="BN84" i="2"/>
  <c r="BM84" i="2"/>
  <c r="BL84" i="2"/>
  <c r="BK84" i="2"/>
  <c r="BJ84" i="2"/>
  <c r="BI84" i="2"/>
  <c r="BH84" i="2"/>
  <c r="BG84" i="2"/>
  <c r="BF84" i="2"/>
  <c r="BE84" i="2"/>
  <c r="BD84" i="2"/>
  <c r="BC84" i="2"/>
  <c r="BB84" i="2"/>
  <c r="BA84" i="2"/>
  <c r="AZ84" i="2"/>
  <c r="AY84" i="2"/>
  <c r="AX84" i="2"/>
  <c r="AW84" i="2"/>
  <c r="AV84" i="2"/>
  <c r="AU84" i="2"/>
  <c r="AT84" i="2"/>
  <c r="AS84" i="2"/>
  <c r="AR84" i="2"/>
  <c r="AQ84" i="2"/>
  <c r="BO83" i="2"/>
  <c r="BN83" i="2"/>
  <c r="BM83" i="2"/>
  <c r="BL83" i="2"/>
  <c r="BK83" i="2"/>
  <c r="BJ83" i="2"/>
  <c r="BI83" i="2"/>
  <c r="BH83" i="2"/>
  <c r="BG83" i="2"/>
  <c r="BF83" i="2"/>
  <c r="BE83" i="2"/>
  <c r="BD83" i="2"/>
  <c r="BC83" i="2"/>
  <c r="BB83" i="2"/>
  <c r="BA83" i="2"/>
  <c r="AZ83" i="2"/>
  <c r="AY83" i="2"/>
  <c r="AX83" i="2"/>
  <c r="AW83" i="2"/>
  <c r="AV83" i="2"/>
  <c r="AU83" i="2"/>
  <c r="AT83" i="2"/>
  <c r="AS83" i="2"/>
  <c r="AR83" i="2"/>
  <c r="AQ83" i="2"/>
  <c r="BO82" i="2"/>
  <c r="BN82" i="2"/>
  <c r="BM82" i="2"/>
  <c r="BL82" i="2"/>
  <c r="BK82" i="2"/>
  <c r="BJ82" i="2"/>
  <c r="BI82" i="2"/>
  <c r="BH82" i="2"/>
  <c r="BG82" i="2"/>
  <c r="BF82" i="2"/>
  <c r="BE82" i="2"/>
  <c r="BD82" i="2"/>
  <c r="BC82" i="2"/>
  <c r="BB82" i="2"/>
  <c r="BA82" i="2"/>
  <c r="AZ82" i="2"/>
  <c r="AY82" i="2"/>
  <c r="AX82" i="2"/>
  <c r="AW82" i="2"/>
  <c r="AV82" i="2"/>
  <c r="AU82" i="2"/>
  <c r="AT82" i="2"/>
  <c r="AS82" i="2"/>
  <c r="AR82" i="2"/>
  <c r="AQ82" i="2"/>
  <c r="BO81" i="2"/>
  <c r="BN81" i="2"/>
  <c r="BM81" i="2"/>
  <c r="BL81" i="2"/>
  <c r="BK81" i="2"/>
  <c r="BJ81" i="2"/>
  <c r="BI81" i="2"/>
  <c r="BH81" i="2"/>
  <c r="BG81" i="2"/>
  <c r="BF81" i="2"/>
  <c r="BE81" i="2"/>
  <c r="BD81" i="2"/>
  <c r="BC81" i="2"/>
  <c r="BB81" i="2"/>
  <c r="BA81" i="2"/>
  <c r="AZ81" i="2"/>
  <c r="AY81" i="2"/>
  <c r="AX81" i="2"/>
  <c r="AW81" i="2"/>
  <c r="AV81" i="2"/>
  <c r="AU81" i="2"/>
  <c r="AT81" i="2"/>
  <c r="AS81" i="2"/>
  <c r="AR81" i="2"/>
  <c r="AQ81" i="2"/>
  <c r="BO80" i="2"/>
  <c r="BN80" i="2"/>
  <c r="BM80" i="2"/>
  <c r="BL80" i="2"/>
  <c r="BK80" i="2"/>
  <c r="BJ80" i="2"/>
  <c r="BI80" i="2"/>
  <c r="BH80" i="2"/>
  <c r="BG80" i="2"/>
  <c r="BF80" i="2"/>
  <c r="BE80" i="2"/>
  <c r="BD80" i="2"/>
  <c r="BC80" i="2"/>
  <c r="BB80" i="2"/>
  <c r="BA80" i="2"/>
  <c r="AZ80" i="2"/>
  <c r="AY80" i="2"/>
  <c r="AX80" i="2"/>
  <c r="AW80" i="2"/>
  <c r="AV80" i="2"/>
  <c r="AU80" i="2"/>
  <c r="AT80" i="2"/>
  <c r="AS80" i="2"/>
  <c r="AR80" i="2"/>
  <c r="AQ80" i="2"/>
  <c r="BO79" i="2"/>
  <c r="BN79" i="2"/>
  <c r="BM79" i="2"/>
  <c r="BL79" i="2"/>
  <c r="BK79" i="2"/>
  <c r="BJ79" i="2"/>
  <c r="BI79" i="2"/>
  <c r="BH79" i="2"/>
  <c r="BG79" i="2"/>
  <c r="BF79" i="2"/>
  <c r="BE79" i="2"/>
  <c r="BD79" i="2"/>
  <c r="BC79" i="2"/>
  <c r="BB79" i="2"/>
  <c r="BA79" i="2"/>
  <c r="AZ79" i="2"/>
  <c r="AY79" i="2"/>
  <c r="AX79" i="2"/>
  <c r="AW79" i="2"/>
  <c r="AV79" i="2"/>
  <c r="AU79" i="2"/>
  <c r="AT79" i="2"/>
  <c r="AS79" i="2"/>
  <c r="AR79" i="2"/>
  <c r="AQ79" i="2"/>
  <c r="BO78" i="2"/>
  <c r="BN78" i="2"/>
  <c r="BM78" i="2"/>
  <c r="BL78" i="2"/>
  <c r="BK78" i="2"/>
  <c r="BJ78" i="2"/>
  <c r="BI78" i="2"/>
  <c r="BH78" i="2"/>
  <c r="BG78" i="2"/>
  <c r="BF78" i="2"/>
  <c r="BE78" i="2"/>
  <c r="BD78" i="2"/>
  <c r="BC78" i="2"/>
  <c r="BB78" i="2"/>
  <c r="BA78" i="2"/>
  <c r="AZ78" i="2"/>
  <c r="AY78" i="2"/>
  <c r="AX78" i="2"/>
  <c r="AW78" i="2"/>
  <c r="AV78" i="2"/>
  <c r="AU78" i="2"/>
  <c r="AT78" i="2"/>
  <c r="AS78" i="2"/>
  <c r="AR78" i="2"/>
  <c r="AQ78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BO76" i="2"/>
  <c r="BN76" i="2"/>
  <c r="BM76" i="2"/>
  <c r="BL76" i="2"/>
  <c r="BK76" i="2"/>
  <c r="BJ76" i="2"/>
  <c r="BI76" i="2"/>
  <c r="BH76" i="2"/>
  <c r="BG76" i="2"/>
  <c r="BF76" i="2"/>
  <c r="BE76" i="2"/>
  <c r="BD76" i="2"/>
  <c r="BC76" i="2"/>
  <c r="BB76" i="2"/>
  <c r="BA76" i="2"/>
  <c r="AZ76" i="2"/>
  <c r="AY76" i="2"/>
  <c r="AX76" i="2"/>
  <c r="AW76" i="2"/>
  <c r="AV76" i="2"/>
  <c r="AU76" i="2"/>
  <c r="AT76" i="2"/>
  <c r="AS76" i="2"/>
  <c r="AR76" i="2"/>
  <c r="AQ76" i="2"/>
  <c r="BO75" i="2"/>
  <c r="BN75" i="2"/>
  <c r="BM75" i="2"/>
  <c r="BL75" i="2"/>
  <c r="BK75" i="2"/>
  <c r="BJ75" i="2"/>
  <c r="BI75" i="2"/>
  <c r="BH75" i="2"/>
  <c r="BG75" i="2"/>
  <c r="BF75" i="2"/>
  <c r="BE75" i="2"/>
  <c r="BD75" i="2"/>
  <c r="BC75" i="2"/>
  <c r="BB75" i="2"/>
  <c r="BA75" i="2"/>
  <c r="AZ75" i="2"/>
  <c r="AY75" i="2"/>
  <c r="AX75" i="2"/>
  <c r="AW75" i="2"/>
  <c r="AV75" i="2"/>
  <c r="AU75" i="2"/>
  <c r="AT75" i="2"/>
  <c r="AS75" i="2"/>
  <c r="AR75" i="2"/>
  <c r="AQ75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BO72" i="2"/>
  <c r="BN72" i="2"/>
  <c r="BM72" i="2"/>
  <c r="BL72" i="2"/>
  <c r="BK72" i="2"/>
  <c r="BJ72" i="2"/>
  <c r="BI72" i="2"/>
  <c r="BH72" i="2"/>
  <c r="BG72" i="2"/>
  <c r="BF72" i="2"/>
  <c r="BE72" i="2"/>
  <c r="BD72" i="2"/>
  <c r="BC72" i="2"/>
  <c r="BB72" i="2"/>
  <c r="BA72" i="2"/>
  <c r="AZ72" i="2"/>
  <c r="AY72" i="2"/>
  <c r="AX72" i="2"/>
  <c r="AW72" i="2"/>
  <c r="AV72" i="2"/>
  <c r="AU72" i="2"/>
  <c r="AT72" i="2"/>
  <c r="AS72" i="2"/>
  <c r="AR72" i="2"/>
  <c r="AQ72" i="2"/>
  <c r="BO71" i="2"/>
  <c r="BN71" i="2"/>
  <c r="BM71" i="2"/>
  <c r="BL71" i="2"/>
  <c r="BK71" i="2"/>
  <c r="BJ71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BO70" i="2"/>
  <c r="BN70" i="2"/>
  <c r="BM70" i="2"/>
  <c r="BL70" i="2"/>
  <c r="BK70" i="2"/>
  <c r="BJ70" i="2"/>
  <c r="BI70" i="2"/>
  <c r="BH70" i="2"/>
  <c r="BG70" i="2"/>
  <c r="BF70" i="2"/>
  <c r="BE70" i="2"/>
  <c r="BD70" i="2"/>
  <c r="BC70" i="2"/>
  <c r="BB70" i="2"/>
  <c r="BA70" i="2"/>
  <c r="AZ70" i="2"/>
  <c r="AY70" i="2"/>
  <c r="AX70" i="2"/>
  <c r="AW70" i="2"/>
  <c r="AV70" i="2"/>
  <c r="AU70" i="2"/>
  <c r="AT70" i="2"/>
  <c r="AS70" i="2"/>
  <c r="AR70" i="2"/>
  <c r="AQ70" i="2"/>
  <c r="BO69" i="2"/>
  <c r="BN69" i="2"/>
  <c r="BM69" i="2"/>
  <c r="BL69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BO66" i="2"/>
  <c r="BN66" i="2"/>
  <c r="BM66" i="2"/>
  <c r="BL66" i="2"/>
  <c r="BK66" i="2"/>
  <c r="BJ66" i="2"/>
  <c r="BI66" i="2"/>
  <c r="BH66" i="2"/>
  <c r="BG66" i="2"/>
  <c r="BF66" i="2"/>
  <c r="BE6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BO65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BO64" i="2"/>
  <c r="BN64" i="2"/>
  <c r="BM64" i="2"/>
  <c r="BL64" i="2"/>
  <c r="BK64" i="2"/>
  <c r="BJ64" i="2"/>
  <c r="BI64" i="2"/>
  <c r="BH64" i="2"/>
  <c r="BG64" i="2"/>
  <c r="BF64" i="2"/>
  <c r="BE64" i="2"/>
  <c r="BD64" i="2"/>
  <c r="BC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BO63" i="2"/>
  <c r="BN63" i="2"/>
  <c r="BM63" i="2"/>
  <c r="BL63" i="2"/>
  <c r="BK63" i="2"/>
  <c r="BJ63" i="2"/>
  <c r="BI63" i="2"/>
  <c r="BH63" i="2"/>
  <c r="BG63" i="2"/>
  <c r="BF63" i="2"/>
  <c r="BE63" i="2"/>
  <c r="BD63" i="2"/>
  <c r="BC63" i="2"/>
  <c r="BB63" i="2"/>
  <c r="BA63" i="2"/>
  <c r="AZ63" i="2"/>
  <c r="AY63" i="2"/>
  <c r="AX63" i="2"/>
  <c r="AW63" i="2"/>
  <c r="AV63" i="2"/>
  <c r="AU63" i="2"/>
  <c r="AT63" i="2"/>
  <c r="AS63" i="2"/>
  <c r="AR63" i="2"/>
  <c r="AQ63" i="2"/>
  <c r="BO62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BO61" i="2"/>
  <c r="BN61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BO57" i="2"/>
  <c r="BN57" i="2"/>
  <c r="BM57" i="2"/>
  <c r="BL57" i="2"/>
  <c r="BK57" i="2"/>
  <c r="BJ57" i="2"/>
  <c r="BI57" i="2"/>
  <c r="BH57" i="2"/>
  <c r="BG57" i="2"/>
  <c r="BF57" i="2"/>
  <c r="BE57" i="2"/>
  <c r="BD57" i="2"/>
  <c r="BC57" i="2"/>
  <c r="BB57" i="2"/>
  <c r="BA57" i="2"/>
  <c r="AZ57" i="2"/>
  <c r="AY57" i="2"/>
  <c r="AX57" i="2"/>
  <c r="AW57" i="2"/>
  <c r="AV57" i="2"/>
  <c r="AU57" i="2"/>
  <c r="AT57" i="2"/>
  <c r="AS57" i="2"/>
  <c r="AR57" i="2"/>
  <c r="AQ57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BO54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133" i="2"/>
  <c r="AP132" i="2"/>
  <c r="AP131" i="2"/>
  <c r="AP130" i="2"/>
  <c r="AP129" i="2"/>
  <c r="AP128" i="2"/>
  <c r="AP127" i="2"/>
  <c r="AP126" i="2"/>
  <c r="AP125" i="2"/>
  <c r="AP124" i="2"/>
  <c r="AP123" i="2"/>
  <c r="AP122" i="2"/>
  <c r="AP121" i="2"/>
  <c r="AP120" i="2"/>
  <c r="AP119" i="2"/>
  <c r="AP118" i="2"/>
  <c r="AP117" i="2"/>
  <c r="AP116" i="2"/>
  <c r="AP115" i="2"/>
  <c r="AP114" i="2"/>
  <c r="AP113" i="2"/>
  <c r="AP111" i="2"/>
  <c r="AP110" i="2"/>
  <c r="AP107" i="2"/>
  <c r="AP106" i="2"/>
  <c r="AP105" i="2"/>
  <c r="AP104" i="2"/>
  <c r="AP103" i="2"/>
  <c r="AP102" i="2"/>
  <c r="BP101" i="2"/>
  <c r="AP100" i="2"/>
  <c r="AP97" i="2"/>
  <c r="AP96" i="2"/>
  <c r="AP93" i="2"/>
  <c r="AP92" i="2"/>
  <c r="AP91" i="2"/>
  <c r="AP90" i="2"/>
  <c r="AP89" i="2"/>
  <c r="AP88" i="2"/>
  <c r="AP87" i="2"/>
  <c r="AP86" i="2"/>
  <c r="AP85" i="2"/>
  <c r="AP84" i="2"/>
  <c r="AP83" i="2"/>
  <c r="AP82" i="2"/>
  <c r="AP81" i="2"/>
  <c r="AP80" i="2"/>
  <c r="AP79" i="2"/>
  <c r="AP78" i="2"/>
  <c r="AP77" i="2"/>
  <c r="AP76" i="2"/>
  <c r="AP75" i="2"/>
  <c r="AP74" i="2"/>
  <c r="AP73" i="2"/>
  <c r="AP72" i="2"/>
  <c r="AP71" i="2"/>
  <c r="AP70" i="2"/>
  <c r="AP69" i="2"/>
  <c r="AP68" i="2"/>
  <c r="AP67" i="2"/>
  <c r="AP66" i="2"/>
  <c r="AP65" i="2"/>
  <c r="AP64" i="2"/>
  <c r="AP63" i="2"/>
  <c r="AP62" i="2"/>
  <c r="AP61" i="2"/>
  <c r="AP60" i="2"/>
  <c r="AP59" i="2"/>
  <c r="AP58" i="2"/>
  <c r="AP57" i="2"/>
  <c r="AP56" i="2"/>
  <c r="AP55" i="2"/>
  <c r="AP54" i="2"/>
  <c r="AP53" i="2"/>
  <c r="AP52" i="2"/>
  <c r="AP48" i="2"/>
  <c r="AP47" i="2"/>
  <c r="AP46" i="2"/>
  <c r="AP45" i="2"/>
  <c r="AP44" i="2"/>
  <c r="AP42" i="2"/>
  <c r="AP41" i="2"/>
  <c r="AP40" i="2"/>
  <c r="AP38" i="2"/>
  <c r="AP37" i="2"/>
  <c r="AP36" i="2"/>
  <c r="AP35" i="2"/>
  <c r="AP30" i="2"/>
  <c r="AP29" i="2"/>
  <c r="AP28" i="2"/>
  <c r="AP27" i="2"/>
  <c r="AP26" i="2"/>
  <c r="AP25" i="2"/>
  <c r="AP24" i="2"/>
  <c r="AP23" i="2"/>
  <c r="AP22" i="2"/>
  <c r="AP21" i="2"/>
  <c r="AP20" i="2"/>
  <c r="AP19" i="2"/>
  <c r="AP18" i="2"/>
  <c r="AP17" i="2"/>
  <c r="AP16" i="2"/>
  <c r="AP15" i="2"/>
  <c r="AP14" i="2"/>
  <c r="AP13" i="2"/>
  <c r="AP12" i="2"/>
  <c r="AP11" i="2"/>
  <c r="AP10" i="2"/>
  <c r="AP9" i="2"/>
  <c r="AU8" i="1"/>
  <c r="AP8" i="1"/>
  <c r="H8" i="2"/>
  <c r="BP99" i="2" l="1"/>
  <c r="BP98" i="2"/>
  <c r="AV5" i="2"/>
  <c r="AV4" i="2" s="1"/>
  <c r="BP8" i="2"/>
  <c r="BO241" i="1"/>
  <c r="BN241" i="1"/>
  <c r="BM241" i="1"/>
  <c r="BL241" i="1"/>
  <c r="BK241" i="1"/>
  <c r="BJ241" i="1"/>
  <c r="BI241" i="1"/>
  <c r="BH241" i="1"/>
  <c r="BG241" i="1"/>
  <c r="BF241" i="1"/>
  <c r="BE241" i="1"/>
  <c r="BD241" i="1"/>
  <c r="BC241" i="1"/>
  <c r="BB241" i="1"/>
  <c r="BA241" i="1"/>
  <c r="AZ241" i="1"/>
  <c r="AY241" i="1"/>
  <c r="AX241" i="1"/>
  <c r="AW241" i="1"/>
  <c r="AV241" i="1"/>
  <c r="AU241" i="1"/>
  <c r="AT241" i="1"/>
  <c r="AS241" i="1"/>
  <c r="AR241" i="1"/>
  <c r="AQ241" i="1"/>
  <c r="BO240" i="1"/>
  <c r="BN240" i="1"/>
  <c r="BM240" i="1"/>
  <c r="BL240" i="1"/>
  <c r="BK240" i="1"/>
  <c r="BJ240" i="1"/>
  <c r="BI240" i="1"/>
  <c r="BH240" i="1"/>
  <c r="BG240" i="1"/>
  <c r="BF240" i="1"/>
  <c r="BE240" i="1"/>
  <c r="BD240" i="1"/>
  <c r="BC240" i="1"/>
  <c r="BB240" i="1"/>
  <c r="BA240" i="1"/>
  <c r="AZ240" i="1"/>
  <c r="AY240" i="1"/>
  <c r="AX240" i="1"/>
  <c r="AW240" i="1"/>
  <c r="AV240" i="1"/>
  <c r="AU240" i="1"/>
  <c r="AT240" i="1"/>
  <c r="AS240" i="1"/>
  <c r="AR240" i="1"/>
  <c r="AQ240" i="1"/>
  <c r="BO239" i="1"/>
  <c r="BN239" i="1"/>
  <c r="BM239" i="1"/>
  <c r="BL239" i="1"/>
  <c r="BK239" i="1"/>
  <c r="BJ239" i="1"/>
  <c r="BI239" i="1"/>
  <c r="BH239" i="1"/>
  <c r="BG239" i="1"/>
  <c r="BF239" i="1"/>
  <c r="BE239" i="1"/>
  <c r="BD239" i="1"/>
  <c r="BC239" i="1"/>
  <c r="BB239" i="1"/>
  <c r="BA239" i="1"/>
  <c r="AZ239" i="1"/>
  <c r="AY239" i="1"/>
  <c r="AX239" i="1"/>
  <c r="AW239" i="1"/>
  <c r="AV239" i="1"/>
  <c r="AU239" i="1"/>
  <c r="AT239" i="1"/>
  <c r="AS239" i="1"/>
  <c r="AR239" i="1"/>
  <c r="AQ239" i="1"/>
  <c r="BO238" i="1"/>
  <c r="BN238" i="1"/>
  <c r="BM238" i="1"/>
  <c r="BL238" i="1"/>
  <c r="BK238" i="1"/>
  <c r="BJ238" i="1"/>
  <c r="BI238" i="1"/>
  <c r="BH238" i="1"/>
  <c r="BG238" i="1"/>
  <c r="BF238" i="1"/>
  <c r="BE238" i="1"/>
  <c r="BD238" i="1"/>
  <c r="BC238" i="1"/>
  <c r="BB238" i="1"/>
  <c r="BA238" i="1"/>
  <c r="AZ238" i="1"/>
  <c r="AY238" i="1"/>
  <c r="AX238" i="1"/>
  <c r="AW238" i="1"/>
  <c r="AV238" i="1"/>
  <c r="AU238" i="1"/>
  <c r="AT238" i="1"/>
  <c r="AS238" i="1"/>
  <c r="AR238" i="1"/>
  <c r="AQ238" i="1"/>
  <c r="BO237" i="1"/>
  <c r="BN237" i="1"/>
  <c r="BM237" i="1"/>
  <c r="BL237" i="1"/>
  <c r="BK237" i="1"/>
  <c r="BJ237" i="1"/>
  <c r="BI237" i="1"/>
  <c r="BH237" i="1"/>
  <c r="BG237" i="1"/>
  <c r="BF237" i="1"/>
  <c r="BE237" i="1"/>
  <c r="BD237" i="1"/>
  <c r="BC237" i="1"/>
  <c r="BB237" i="1"/>
  <c r="BA237" i="1"/>
  <c r="AZ237" i="1"/>
  <c r="AY237" i="1"/>
  <c r="AX237" i="1"/>
  <c r="AW237" i="1"/>
  <c r="AV237" i="1"/>
  <c r="AU237" i="1"/>
  <c r="AT237" i="1"/>
  <c r="AS237" i="1"/>
  <c r="AR237" i="1"/>
  <c r="AQ237" i="1"/>
  <c r="BO236" i="1"/>
  <c r="BN236" i="1"/>
  <c r="BM236" i="1"/>
  <c r="BL236" i="1"/>
  <c r="BK236" i="1"/>
  <c r="BJ236" i="1"/>
  <c r="BI236" i="1"/>
  <c r="BH236" i="1"/>
  <c r="BG236" i="1"/>
  <c r="BF236" i="1"/>
  <c r="BE236" i="1"/>
  <c r="BD236" i="1"/>
  <c r="BC236" i="1"/>
  <c r="BB236" i="1"/>
  <c r="BA236" i="1"/>
  <c r="AZ236" i="1"/>
  <c r="AY236" i="1"/>
  <c r="AX236" i="1"/>
  <c r="AW236" i="1"/>
  <c r="AV236" i="1"/>
  <c r="AU236" i="1"/>
  <c r="AT236" i="1"/>
  <c r="AS236" i="1"/>
  <c r="AR236" i="1"/>
  <c r="AQ236" i="1"/>
  <c r="BO235" i="1"/>
  <c r="BN235" i="1"/>
  <c r="BM235" i="1"/>
  <c r="BL235" i="1"/>
  <c r="BK235" i="1"/>
  <c r="BJ235" i="1"/>
  <c r="BI235" i="1"/>
  <c r="BH235" i="1"/>
  <c r="BG235" i="1"/>
  <c r="BF235" i="1"/>
  <c r="BE235" i="1"/>
  <c r="BD235" i="1"/>
  <c r="BC235" i="1"/>
  <c r="BB235" i="1"/>
  <c r="BA235" i="1"/>
  <c r="AZ235" i="1"/>
  <c r="AY235" i="1"/>
  <c r="AX235" i="1"/>
  <c r="AW235" i="1"/>
  <c r="AV235" i="1"/>
  <c r="AU235" i="1"/>
  <c r="AT235" i="1"/>
  <c r="AS235" i="1"/>
  <c r="AR235" i="1"/>
  <c r="AQ235" i="1"/>
  <c r="BO234" i="1"/>
  <c r="BN234" i="1"/>
  <c r="BM234" i="1"/>
  <c r="BL234" i="1"/>
  <c r="BK234" i="1"/>
  <c r="BJ234" i="1"/>
  <c r="BI234" i="1"/>
  <c r="BH234" i="1"/>
  <c r="BG234" i="1"/>
  <c r="BF234" i="1"/>
  <c r="BE234" i="1"/>
  <c r="BD234" i="1"/>
  <c r="BC234" i="1"/>
  <c r="BB234" i="1"/>
  <c r="BA234" i="1"/>
  <c r="AZ234" i="1"/>
  <c r="AY234" i="1"/>
  <c r="AX234" i="1"/>
  <c r="AW234" i="1"/>
  <c r="AV234" i="1"/>
  <c r="AU234" i="1"/>
  <c r="AT234" i="1"/>
  <c r="AS234" i="1"/>
  <c r="AR234" i="1"/>
  <c r="AQ234" i="1"/>
  <c r="BO233" i="1"/>
  <c r="BN233" i="1"/>
  <c r="BM233" i="1"/>
  <c r="BL233" i="1"/>
  <c r="BK233" i="1"/>
  <c r="BJ233" i="1"/>
  <c r="BI233" i="1"/>
  <c r="BH233" i="1"/>
  <c r="BG233" i="1"/>
  <c r="BF233" i="1"/>
  <c r="BE233" i="1"/>
  <c r="BD233" i="1"/>
  <c r="BC233" i="1"/>
  <c r="BB233" i="1"/>
  <c r="BA233" i="1"/>
  <c r="AZ233" i="1"/>
  <c r="AY233" i="1"/>
  <c r="AX233" i="1"/>
  <c r="AW233" i="1"/>
  <c r="AV233" i="1"/>
  <c r="AU233" i="1"/>
  <c r="AT233" i="1"/>
  <c r="AS233" i="1"/>
  <c r="AR233" i="1"/>
  <c r="AQ233" i="1"/>
  <c r="BO232" i="1"/>
  <c r="BN232" i="1"/>
  <c r="BM232" i="1"/>
  <c r="BL232" i="1"/>
  <c r="BK232" i="1"/>
  <c r="BJ232" i="1"/>
  <c r="BI232" i="1"/>
  <c r="BH232" i="1"/>
  <c r="BG232" i="1"/>
  <c r="BF232" i="1"/>
  <c r="BE232" i="1"/>
  <c r="BD232" i="1"/>
  <c r="BC232" i="1"/>
  <c r="BB232" i="1"/>
  <c r="BA232" i="1"/>
  <c r="AZ232" i="1"/>
  <c r="AY232" i="1"/>
  <c r="AX232" i="1"/>
  <c r="AW232" i="1"/>
  <c r="AV232" i="1"/>
  <c r="AU232" i="1"/>
  <c r="AT232" i="1"/>
  <c r="AS232" i="1"/>
  <c r="AR232" i="1"/>
  <c r="AQ232" i="1"/>
  <c r="BO231" i="1"/>
  <c r="BN231" i="1"/>
  <c r="BM231" i="1"/>
  <c r="BL231" i="1"/>
  <c r="BK231" i="1"/>
  <c r="BJ231" i="1"/>
  <c r="BI231" i="1"/>
  <c r="BH231" i="1"/>
  <c r="BG231" i="1"/>
  <c r="BF231" i="1"/>
  <c r="BE231" i="1"/>
  <c r="BD231" i="1"/>
  <c r="BC231" i="1"/>
  <c r="BB231" i="1"/>
  <c r="BA231" i="1"/>
  <c r="AZ231" i="1"/>
  <c r="AY231" i="1"/>
  <c r="AX231" i="1"/>
  <c r="AW231" i="1"/>
  <c r="AV231" i="1"/>
  <c r="AU231" i="1"/>
  <c r="AT231" i="1"/>
  <c r="AS231" i="1"/>
  <c r="AR231" i="1"/>
  <c r="AQ231" i="1"/>
  <c r="BO230" i="1"/>
  <c r="BN230" i="1"/>
  <c r="BM230" i="1"/>
  <c r="BL230" i="1"/>
  <c r="BK230" i="1"/>
  <c r="BJ230" i="1"/>
  <c r="BI230" i="1"/>
  <c r="BH230" i="1"/>
  <c r="BG230" i="1"/>
  <c r="BF230" i="1"/>
  <c r="BE230" i="1"/>
  <c r="BD230" i="1"/>
  <c r="BC230" i="1"/>
  <c r="BB230" i="1"/>
  <c r="BA230" i="1"/>
  <c r="AZ230" i="1"/>
  <c r="AY230" i="1"/>
  <c r="AX230" i="1"/>
  <c r="AW230" i="1"/>
  <c r="AV230" i="1"/>
  <c r="AU230" i="1"/>
  <c r="AT230" i="1"/>
  <c r="AS230" i="1"/>
  <c r="AR230" i="1"/>
  <c r="AQ230" i="1"/>
  <c r="BO229" i="1"/>
  <c r="BN229" i="1"/>
  <c r="BM229" i="1"/>
  <c r="BL229" i="1"/>
  <c r="BK229" i="1"/>
  <c r="BJ229" i="1"/>
  <c r="BI229" i="1"/>
  <c r="BH229" i="1"/>
  <c r="BG229" i="1"/>
  <c r="BF229" i="1"/>
  <c r="BE229" i="1"/>
  <c r="BD229" i="1"/>
  <c r="BC229" i="1"/>
  <c r="BB229" i="1"/>
  <c r="BA229" i="1"/>
  <c r="AZ229" i="1"/>
  <c r="AY229" i="1"/>
  <c r="AX229" i="1"/>
  <c r="AW229" i="1"/>
  <c r="AV229" i="1"/>
  <c r="AU229" i="1"/>
  <c r="AT229" i="1"/>
  <c r="AS229" i="1"/>
  <c r="AR229" i="1"/>
  <c r="AQ229" i="1"/>
  <c r="BO228" i="1"/>
  <c r="BN228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BO227" i="1"/>
  <c r="BN227" i="1"/>
  <c r="BM227" i="1"/>
  <c r="BL227" i="1"/>
  <c r="BK227" i="1"/>
  <c r="BJ227" i="1"/>
  <c r="BI227" i="1"/>
  <c r="BH227" i="1"/>
  <c r="BG227" i="1"/>
  <c r="BF227" i="1"/>
  <c r="BE227" i="1"/>
  <c r="BD227" i="1"/>
  <c r="BC227" i="1"/>
  <c r="BB227" i="1"/>
  <c r="BA227" i="1"/>
  <c r="AZ227" i="1"/>
  <c r="AY227" i="1"/>
  <c r="AX227" i="1"/>
  <c r="AW227" i="1"/>
  <c r="AV227" i="1"/>
  <c r="AU227" i="1"/>
  <c r="AT227" i="1"/>
  <c r="AS227" i="1"/>
  <c r="AR227" i="1"/>
  <c r="AQ227" i="1"/>
  <c r="BO226" i="1"/>
  <c r="BN226" i="1"/>
  <c r="BM226" i="1"/>
  <c r="BL226" i="1"/>
  <c r="BK226" i="1"/>
  <c r="BJ226" i="1"/>
  <c r="BI226" i="1"/>
  <c r="BH226" i="1"/>
  <c r="BG226" i="1"/>
  <c r="BF226" i="1"/>
  <c r="BE226" i="1"/>
  <c r="BD226" i="1"/>
  <c r="BC226" i="1"/>
  <c r="BB226" i="1"/>
  <c r="BA226" i="1"/>
  <c r="AZ226" i="1"/>
  <c r="AY226" i="1"/>
  <c r="AX226" i="1"/>
  <c r="AW226" i="1"/>
  <c r="AV226" i="1"/>
  <c r="AU226" i="1"/>
  <c r="AT226" i="1"/>
  <c r="AS226" i="1"/>
  <c r="AR226" i="1"/>
  <c r="AQ226" i="1"/>
  <c r="BO225" i="1"/>
  <c r="BN225" i="1"/>
  <c r="BM225" i="1"/>
  <c r="BL225" i="1"/>
  <c r="BK225" i="1"/>
  <c r="BJ225" i="1"/>
  <c r="BI225" i="1"/>
  <c r="BH225" i="1"/>
  <c r="BG225" i="1"/>
  <c r="BF225" i="1"/>
  <c r="BE225" i="1"/>
  <c r="BD225" i="1"/>
  <c r="BC225" i="1"/>
  <c r="BB225" i="1"/>
  <c r="BA225" i="1"/>
  <c r="AZ225" i="1"/>
  <c r="AY225" i="1"/>
  <c r="AX225" i="1"/>
  <c r="AW225" i="1"/>
  <c r="AV225" i="1"/>
  <c r="AU225" i="1"/>
  <c r="AT225" i="1"/>
  <c r="AS225" i="1"/>
  <c r="AR225" i="1"/>
  <c r="AQ225" i="1"/>
  <c r="BO224" i="1"/>
  <c r="BN224" i="1"/>
  <c r="BM224" i="1"/>
  <c r="BL224" i="1"/>
  <c r="BK224" i="1"/>
  <c r="BJ224" i="1"/>
  <c r="BI224" i="1"/>
  <c r="BH224" i="1"/>
  <c r="BG224" i="1"/>
  <c r="BF224" i="1"/>
  <c r="BE224" i="1"/>
  <c r="BD224" i="1"/>
  <c r="BC224" i="1"/>
  <c r="BB224" i="1"/>
  <c r="BA224" i="1"/>
  <c r="AZ224" i="1"/>
  <c r="AY224" i="1"/>
  <c r="AX224" i="1"/>
  <c r="AW224" i="1"/>
  <c r="AV224" i="1"/>
  <c r="AU224" i="1"/>
  <c r="AT224" i="1"/>
  <c r="AS224" i="1"/>
  <c r="AR224" i="1"/>
  <c r="AQ224" i="1"/>
  <c r="BO223" i="1"/>
  <c r="BN223" i="1"/>
  <c r="BM223" i="1"/>
  <c r="BL223" i="1"/>
  <c r="BK223" i="1"/>
  <c r="BJ223" i="1"/>
  <c r="BI223" i="1"/>
  <c r="BH223" i="1"/>
  <c r="BG223" i="1"/>
  <c r="BF223" i="1"/>
  <c r="BE223" i="1"/>
  <c r="BD223" i="1"/>
  <c r="BC223" i="1"/>
  <c r="BB223" i="1"/>
  <c r="BA223" i="1"/>
  <c r="AZ223" i="1"/>
  <c r="AY223" i="1"/>
  <c r="AX223" i="1"/>
  <c r="AW223" i="1"/>
  <c r="AV223" i="1"/>
  <c r="AU223" i="1"/>
  <c r="AT223" i="1"/>
  <c r="AS223" i="1"/>
  <c r="AR223" i="1"/>
  <c r="AQ223" i="1"/>
  <c r="BO222" i="1"/>
  <c r="BN222" i="1"/>
  <c r="BM222" i="1"/>
  <c r="BL222" i="1"/>
  <c r="BK222" i="1"/>
  <c r="BJ222" i="1"/>
  <c r="BI222" i="1"/>
  <c r="BH222" i="1"/>
  <c r="BG222" i="1"/>
  <c r="BF222" i="1"/>
  <c r="BE222" i="1"/>
  <c r="BD222" i="1"/>
  <c r="BC222" i="1"/>
  <c r="BB222" i="1"/>
  <c r="BA222" i="1"/>
  <c r="AZ222" i="1"/>
  <c r="AY222" i="1"/>
  <c r="AX222" i="1"/>
  <c r="AW222" i="1"/>
  <c r="AV222" i="1"/>
  <c r="AU222" i="1"/>
  <c r="AT222" i="1"/>
  <c r="AS222" i="1"/>
  <c r="AR222" i="1"/>
  <c r="AQ222" i="1"/>
  <c r="BO221" i="1"/>
  <c r="BN221" i="1"/>
  <c r="BM221" i="1"/>
  <c r="BL221" i="1"/>
  <c r="BK221" i="1"/>
  <c r="BJ221" i="1"/>
  <c r="BI221" i="1"/>
  <c r="BH221" i="1"/>
  <c r="BG221" i="1"/>
  <c r="BF221" i="1"/>
  <c r="BE221" i="1"/>
  <c r="BD221" i="1"/>
  <c r="BC221" i="1"/>
  <c r="BB221" i="1"/>
  <c r="BA221" i="1"/>
  <c r="AZ221" i="1"/>
  <c r="AY221" i="1"/>
  <c r="AX221" i="1"/>
  <c r="AW221" i="1"/>
  <c r="AV221" i="1"/>
  <c r="AU221" i="1"/>
  <c r="AT221" i="1"/>
  <c r="AS221" i="1"/>
  <c r="AR221" i="1"/>
  <c r="AQ221" i="1"/>
  <c r="BO220" i="1"/>
  <c r="BN220" i="1"/>
  <c r="BM220" i="1"/>
  <c r="BL220" i="1"/>
  <c r="BK220" i="1"/>
  <c r="BJ220" i="1"/>
  <c r="BI220" i="1"/>
  <c r="BH220" i="1"/>
  <c r="BG220" i="1"/>
  <c r="BF220" i="1"/>
  <c r="BE220" i="1"/>
  <c r="BD220" i="1"/>
  <c r="BC220" i="1"/>
  <c r="BB220" i="1"/>
  <c r="BA220" i="1"/>
  <c r="AZ220" i="1"/>
  <c r="AY220" i="1"/>
  <c r="AX220" i="1"/>
  <c r="AW220" i="1"/>
  <c r="AV220" i="1"/>
  <c r="AU220" i="1"/>
  <c r="AT220" i="1"/>
  <c r="AS220" i="1"/>
  <c r="AR220" i="1"/>
  <c r="AQ220" i="1"/>
  <c r="BO219" i="1"/>
  <c r="BN219" i="1"/>
  <c r="BM219" i="1"/>
  <c r="BL219" i="1"/>
  <c r="BK219" i="1"/>
  <c r="BJ219" i="1"/>
  <c r="BI219" i="1"/>
  <c r="BH219" i="1"/>
  <c r="BG219" i="1"/>
  <c r="BF219" i="1"/>
  <c r="BE219" i="1"/>
  <c r="BD219" i="1"/>
  <c r="BC219" i="1"/>
  <c r="BB219" i="1"/>
  <c r="BA219" i="1"/>
  <c r="AZ219" i="1"/>
  <c r="AY219" i="1"/>
  <c r="AX219" i="1"/>
  <c r="AW219" i="1"/>
  <c r="AV219" i="1"/>
  <c r="AU219" i="1"/>
  <c r="AT219" i="1"/>
  <c r="AS219" i="1"/>
  <c r="AR219" i="1"/>
  <c r="AQ219" i="1"/>
  <c r="BO218" i="1"/>
  <c r="BN218" i="1"/>
  <c r="BM218" i="1"/>
  <c r="BL218" i="1"/>
  <c r="BK218" i="1"/>
  <c r="BJ218" i="1"/>
  <c r="BI218" i="1"/>
  <c r="BH218" i="1"/>
  <c r="BG218" i="1"/>
  <c r="BF218" i="1"/>
  <c r="BE218" i="1"/>
  <c r="BD218" i="1"/>
  <c r="BC218" i="1"/>
  <c r="BB218" i="1"/>
  <c r="BA218" i="1"/>
  <c r="AZ218" i="1"/>
  <c r="AY218" i="1"/>
  <c r="AX218" i="1"/>
  <c r="AW218" i="1"/>
  <c r="AV218" i="1"/>
  <c r="AU218" i="1"/>
  <c r="AT218" i="1"/>
  <c r="AS218" i="1"/>
  <c r="AR218" i="1"/>
  <c r="AQ218" i="1"/>
  <c r="BO217" i="1"/>
  <c r="BN217" i="1"/>
  <c r="BM217" i="1"/>
  <c r="BL217" i="1"/>
  <c r="BK217" i="1"/>
  <c r="BJ217" i="1"/>
  <c r="BI217" i="1"/>
  <c r="BH217" i="1"/>
  <c r="BG217" i="1"/>
  <c r="BF217" i="1"/>
  <c r="BE217" i="1"/>
  <c r="BD217" i="1"/>
  <c r="BC217" i="1"/>
  <c r="BB217" i="1"/>
  <c r="BA217" i="1"/>
  <c r="AZ217" i="1"/>
  <c r="AY217" i="1"/>
  <c r="AX217" i="1"/>
  <c r="AW217" i="1"/>
  <c r="AV217" i="1"/>
  <c r="AU217" i="1"/>
  <c r="AT217" i="1"/>
  <c r="AS217" i="1"/>
  <c r="AR217" i="1"/>
  <c r="AQ217" i="1"/>
  <c r="BO216" i="1"/>
  <c r="BN216" i="1"/>
  <c r="BM216" i="1"/>
  <c r="BL216" i="1"/>
  <c r="BK216" i="1"/>
  <c r="BJ216" i="1"/>
  <c r="BI216" i="1"/>
  <c r="BH216" i="1"/>
  <c r="BG216" i="1"/>
  <c r="BF216" i="1"/>
  <c r="BE216" i="1"/>
  <c r="BD216" i="1"/>
  <c r="BC216" i="1"/>
  <c r="BB216" i="1"/>
  <c r="BA216" i="1"/>
  <c r="AZ216" i="1"/>
  <c r="AY216" i="1"/>
  <c r="AX216" i="1"/>
  <c r="AW216" i="1"/>
  <c r="AV216" i="1"/>
  <c r="AU216" i="1"/>
  <c r="AT216" i="1"/>
  <c r="AS216" i="1"/>
  <c r="AR216" i="1"/>
  <c r="AQ216" i="1"/>
  <c r="BO215" i="1"/>
  <c r="BN215" i="1"/>
  <c r="BM215" i="1"/>
  <c r="BL215" i="1"/>
  <c r="BK215" i="1"/>
  <c r="BJ215" i="1"/>
  <c r="BI215" i="1"/>
  <c r="BH215" i="1"/>
  <c r="BG215" i="1"/>
  <c r="BF215" i="1"/>
  <c r="BE215" i="1"/>
  <c r="BD215" i="1"/>
  <c r="BC215" i="1"/>
  <c r="BB215" i="1"/>
  <c r="BA215" i="1"/>
  <c r="AZ215" i="1"/>
  <c r="AY215" i="1"/>
  <c r="AX215" i="1"/>
  <c r="AW215" i="1"/>
  <c r="AV215" i="1"/>
  <c r="AU215" i="1"/>
  <c r="AT215" i="1"/>
  <c r="AS215" i="1"/>
  <c r="AR215" i="1"/>
  <c r="AQ215" i="1"/>
  <c r="BO214" i="1"/>
  <c r="BN214" i="1"/>
  <c r="BM214" i="1"/>
  <c r="BL214" i="1"/>
  <c r="BK214" i="1"/>
  <c r="BJ214" i="1"/>
  <c r="BI214" i="1"/>
  <c r="BH214" i="1"/>
  <c r="BG214" i="1"/>
  <c r="BF214" i="1"/>
  <c r="BE214" i="1"/>
  <c r="BD214" i="1"/>
  <c r="BC214" i="1"/>
  <c r="BB214" i="1"/>
  <c r="BA214" i="1"/>
  <c r="AZ214" i="1"/>
  <c r="AY214" i="1"/>
  <c r="AX214" i="1"/>
  <c r="AW214" i="1"/>
  <c r="AV214" i="1"/>
  <c r="AU214" i="1"/>
  <c r="AT214" i="1"/>
  <c r="AS214" i="1"/>
  <c r="AR214" i="1"/>
  <c r="AQ214" i="1"/>
  <c r="BO213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BO212" i="1"/>
  <c r="BN212" i="1"/>
  <c r="BM212" i="1"/>
  <c r="BL212" i="1"/>
  <c r="BK212" i="1"/>
  <c r="BJ212" i="1"/>
  <c r="BI212" i="1"/>
  <c r="BH212" i="1"/>
  <c r="BG212" i="1"/>
  <c r="BF212" i="1"/>
  <c r="BE212" i="1"/>
  <c r="BD212" i="1"/>
  <c r="BC212" i="1"/>
  <c r="BB212" i="1"/>
  <c r="BA212" i="1"/>
  <c r="AZ212" i="1"/>
  <c r="AY212" i="1"/>
  <c r="AX212" i="1"/>
  <c r="AW212" i="1"/>
  <c r="AV212" i="1"/>
  <c r="AU212" i="1"/>
  <c r="AT212" i="1"/>
  <c r="AS212" i="1"/>
  <c r="AR212" i="1"/>
  <c r="AQ212" i="1"/>
  <c r="BO211" i="1"/>
  <c r="BN211" i="1"/>
  <c r="BM211" i="1"/>
  <c r="BL211" i="1"/>
  <c r="BK211" i="1"/>
  <c r="BJ211" i="1"/>
  <c r="BI211" i="1"/>
  <c r="BH211" i="1"/>
  <c r="BG211" i="1"/>
  <c r="BF211" i="1"/>
  <c r="BE211" i="1"/>
  <c r="BD211" i="1"/>
  <c r="BC211" i="1"/>
  <c r="BB211" i="1"/>
  <c r="BA211" i="1"/>
  <c r="AZ211" i="1"/>
  <c r="AY211" i="1"/>
  <c r="AX211" i="1"/>
  <c r="AW211" i="1"/>
  <c r="AV211" i="1"/>
  <c r="AU211" i="1"/>
  <c r="AT211" i="1"/>
  <c r="AS211" i="1"/>
  <c r="AR211" i="1"/>
  <c r="AQ211" i="1"/>
  <c r="BO210" i="1"/>
  <c r="BN210" i="1"/>
  <c r="BM210" i="1"/>
  <c r="BL210" i="1"/>
  <c r="BK210" i="1"/>
  <c r="BJ210" i="1"/>
  <c r="BI210" i="1"/>
  <c r="BH210" i="1"/>
  <c r="BG210" i="1"/>
  <c r="BF210" i="1"/>
  <c r="BE210" i="1"/>
  <c r="BD210" i="1"/>
  <c r="BC210" i="1"/>
  <c r="BB210" i="1"/>
  <c r="BA210" i="1"/>
  <c r="AZ210" i="1"/>
  <c r="AY210" i="1"/>
  <c r="AX210" i="1"/>
  <c r="AW210" i="1"/>
  <c r="AV210" i="1"/>
  <c r="AU210" i="1"/>
  <c r="AT210" i="1"/>
  <c r="AS210" i="1"/>
  <c r="AR210" i="1"/>
  <c r="AQ210" i="1"/>
  <c r="BO209" i="1"/>
  <c r="BN209" i="1"/>
  <c r="BM209" i="1"/>
  <c r="BL209" i="1"/>
  <c r="BK209" i="1"/>
  <c r="BJ209" i="1"/>
  <c r="BI209" i="1"/>
  <c r="BH209" i="1"/>
  <c r="BG209" i="1"/>
  <c r="BF209" i="1"/>
  <c r="BE209" i="1"/>
  <c r="BD209" i="1"/>
  <c r="BC209" i="1"/>
  <c r="BB209" i="1"/>
  <c r="BA209" i="1"/>
  <c r="AZ209" i="1"/>
  <c r="AY209" i="1"/>
  <c r="AX209" i="1"/>
  <c r="AW209" i="1"/>
  <c r="AV209" i="1"/>
  <c r="AU209" i="1"/>
  <c r="AT209" i="1"/>
  <c r="AS209" i="1"/>
  <c r="AR209" i="1"/>
  <c r="AQ209" i="1"/>
  <c r="BO208" i="1"/>
  <c r="BN208" i="1"/>
  <c r="BM208" i="1"/>
  <c r="BL208" i="1"/>
  <c r="BK208" i="1"/>
  <c r="BJ208" i="1"/>
  <c r="BI208" i="1"/>
  <c r="BH208" i="1"/>
  <c r="BG208" i="1"/>
  <c r="BF208" i="1"/>
  <c r="BE208" i="1"/>
  <c r="BD208" i="1"/>
  <c r="BC208" i="1"/>
  <c r="BB208" i="1"/>
  <c r="BA208" i="1"/>
  <c r="AZ208" i="1"/>
  <c r="AY208" i="1"/>
  <c r="AX208" i="1"/>
  <c r="AW208" i="1"/>
  <c r="AV208" i="1"/>
  <c r="AU208" i="1"/>
  <c r="AT208" i="1"/>
  <c r="AS208" i="1"/>
  <c r="AR208" i="1"/>
  <c r="AQ208" i="1"/>
  <c r="BO207" i="1"/>
  <c r="BN207" i="1"/>
  <c r="BM207" i="1"/>
  <c r="BL207" i="1"/>
  <c r="BK207" i="1"/>
  <c r="BJ207" i="1"/>
  <c r="BI207" i="1"/>
  <c r="BH207" i="1"/>
  <c r="BG207" i="1"/>
  <c r="BF207" i="1"/>
  <c r="BE207" i="1"/>
  <c r="BD207" i="1"/>
  <c r="BC207" i="1"/>
  <c r="BB207" i="1"/>
  <c r="BA207" i="1"/>
  <c r="AZ207" i="1"/>
  <c r="AY207" i="1"/>
  <c r="AX207" i="1"/>
  <c r="AW207" i="1"/>
  <c r="AV207" i="1"/>
  <c r="AU207" i="1"/>
  <c r="AT207" i="1"/>
  <c r="AS207" i="1"/>
  <c r="AR207" i="1"/>
  <c r="AQ207" i="1"/>
  <c r="BO206" i="1"/>
  <c r="BN206" i="1"/>
  <c r="BM206" i="1"/>
  <c r="BL206" i="1"/>
  <c r="BK206" i="1"/>
  <c r="BJ206" i="1"/>
  <c r="BI206" i="1"/>
  <c r="BH206" i="1"/>
  <c r="BG206" i="1"/>
  <c r="BF206" i="1"/>
  <c r="BE206" i="1"/>
  <c r="BD206" i="1"/>
  <c r="BC206" i="1"/>
  <c r="BB206" i="1"/>
  <c r="BA206" i="1"/>
  <c r="AZ206" i="1"/>
  <c r="AY206" i="1"/>
  <c r="AX206" i="1"/>
  <c r="AW206" i="1"/>
  <c r="AV206" i="1"/>
  <c r="AU206" i="1"/>
  <c r="AT206" i="1"/>
  <c r="AS206" i="1"/>
  <c r="AR206" i="1"/>
  <c r="AQ206" i="1"/>
  <c r="BO205" i="1"/>
  <c r="BN205" i="1"/>
  <c r="BM205" i="1"/>
  <c r="BL205" i="1"/>
  <c r="BK205" i="1"/>
  <c r="BJ205" i="1"/>
  <c r="BI205" i="1"/>
  <c r="BH205" i="1"/>
  <c r="BG205" i="1"/>
  <c r="BF205" i="1"/>
  <c r="BE205" i="1"/>
  <c r="BD205" i="1"/>
  <c r="BC205" i="1"/>
  <c r="BB205" i="1"/>
  <c r="BA205" i="1"/>
  <c r="AZ205" i="1"/>
  <c r="AY205" i="1"/>
  <c r="AX205" i="1"/>
  <c r="AW205" i="1"/>
  <c r="AV205" i="1"/>
  <c r="AU205" i="1"/>
  <c r="AT205" i="1"/>
  <c r="AS205" i="1"/>
  <c r="AR205" i="1"/>
  <c r="AQ205" i="1"/>
  <c r="BO204" i="1"/>
  <c r="BN204" i="1"/>
  <c r="BM204" i="1"/>
  <c r="BL204" i="1"/>
  <c r="BK204" i="1"/>
  <c r="BJ204" i="1"/>
  <c r="BI204" i="1"/>
  <c r="BH204" i="1"/>
  <c r="BG204" i="1"/>
  <c r="BF204" i="1"/>
  <c r="BE204" i="1"/>
  <c r="BD204" i="1"/>
  <c r="BC204" i="1"/>
  <c r="BB204" i="1"/>
  <c r="BA204" i="1"/>
  <c r="AZ204" i="1"/>
  <c r="AY204" i="1"/>
  <c r="AX204" i="1"/>
  <c r="AW204" i="1"/>
  <c r="AV204" i="1"/>
  <c r="AU204" i="1"/>
  <c r="AT204" i="1"/>
  <c r="AS204" i="1"/>
  <c r="AR204" i="1"/>
  <c r="AQ204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BO202" i="1"/>
  <c r="BN202" i="1"/>
  <c r="BM202" i="1"/>
  <c r="BL202" i="1"/>
  <c r="BK202" i="1"/>
  <c r="BJ202" i="1"/>
  <c r="BI202" i="1"/>
  <c r="BH202" i="1"/>
  <c r="BG202" i="1"/>
  <c r="BF202" i="1"/>
  <c r="BE202" i="1"/>
  <c r="BD202" i="1"/>
  <c r="BC202" i="1"/>
  <c r="BB202" i="1"/>
  <c r="BA202" i="1"/>
  <c r="AZ202" i="1"/>
  <c r="AY202" i="1"/>
  <c r="AX202" i="1"/>
  <c r="AW202" i="1"/>
  <c r="AV202" i="1"/>
  <c r="AU202" i="1"/>
  <c r="AT202" i="1"/>
  <c r="AS202" i="1"/>
  <c r="AR202" i="1"/>
  <c r="AQ202" i="1"/>
  <c r="BO201" i="1"/>
  <c r="BN201" i="1"/>
  <c r="BM201" i="1"/>
  <c r="BL201" i="1"/>
  <c r="BK201" i="1"/>
  <c r="BJ201" i="1"/>
  <c r="BI201" i="1"/>
  <c r="BH201" i="1"/>
  <c r="BG201" i="1"/>
  <c r="BF201" i="1"/>
  <c r="BE201" i="1"/>
  <c r="BD201" i="1"/>
  <c r="BC201" i="1"/>
  <c r="BB201" i="1"/>
  <c r="BA201" i="1"/>
  <c r="AZ201" i="1"/>
  <c r="AY201" i="1"/>
  <c r="AX201" i="1"/>
  <c r="AW201" i="1"/>
  <c r="AV201" i="1"/>
  <c r="AU201" i="1"/>
  <c r="AT201" i="1"/>
  <c r="AS201" i="1"/>
  <c r="AR201" i="1"/>
  <c r="AQ201" i="1"/>
  <c r="BO200" i="1"/>
  <c r="BN200" i="1"/>
  <c r="BM200" i="1"/>
  <c r="BL200" i="1"/>
  <c r="BK200" i="1"/>
  <c r="BJ200" i="1"/>
  <c r="BI200" i="1"/>
  <c r="BH200" i="1"/>
  <c r="BG200" i="1"/>
  <c r="BF200" i="1"/>
  <c r="BE200" i="1"/>
  <c r="BD200" i="1"/>
  <c r="BC200" i="1"/>
  <c r="BB200" i="1"/>
  <c r="BA200" i="1"/>
  <c r="AZ200" i="1"/>
  <c r="AY200" i="1"/>
  <c r="AX200" i="1"/>
  <c r="AW200" i="1"/>
  <c r="AV200" i="1"/>
  <c r="AU200" i="1"/>
  <c r="AT200" i="1"/>
  <c r="AS200" i="1"/>
  <c r="AR200" i="1"/>
  <c r="AQ200" i="1"/>
  <c r="BO199" i="1"/>
  <c r="BN199" i="1"/>
  <c r="BM199" i="1"/>
  <c r="BL199" i="1"/>
  <c r="BK199" i="1"/>
  <c r="BJ199" i="1"/>
  <c r="BI199" i="1"/>
  <c r="BH199" i="1"/>
  <c r="BG199" i="1"/>
  <c r="BF199" i="1"/>
  <c r="BE199" i="1"/>
  <c r="BD199" i="1"/>
  <c r="BC199" i="1"/>
  <c r="BB199" i="1"/>
  <c r="BA199" i="1"/>
  <c r="AZ199" i="1"/>
  <c r="AY199" i="1"/>
  <c r="AX199" i="1"/>
  <c r="AW199" i="1"/>
  <c r="AV199" i="1"/>
  <c r="AU199" i="1"/>
  <c r="AT199" i="1"/>
  <c r="AS199" i="1"/>
  <c r="AR199" i="1"/>
  <c r="AQ199" i="1"/>
  <c r="BO198" i="1"/>
  <c r="BN198" i="1"/>
  <c r="BM198" i="1"/>
  <c r="BL198" i="1"/>
  <c r="BK198" i="1"/>
  <c r="BJ198" i="1"/>
  <c r="BI198" i="1"/>
  <c r="BH198" i="1"/>
  <c r="BG198" i="1"/>
  <c r="BF198" i="1"/>
  <c r="BE198" i="1"/>
  <c r="BD198" i="1"/>
  <c r="BC198" i="1"/>
  <c r="BB198" i="1"/>
  <c r="BA198" i="1"/>
  <c r="AZ198" i="1"/>
  <c r="AY198" i="1"/>
  <c r="AX198" i="1"/>
  <c r="AW198" i="1"/>
  <c r="AV198" i="1"/>
  <c r="AU198" i="1"/>
  <c r="AT198" i="1"/>
  <c r="AS198" i="1"/>
  <c r="AR198" i="1"/>
  <c r="AQ198" i="1"/>
  <c r="BO197" i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BO196" i="1"/>
  <c r="BN196" i="1"/>
  <c r="BM196" i="1"/>
  <c r="BL196" i="1"/>
  <c r="BK196" i="1"/>
  <c r="BJ196" i="1"/>
  <c r="BI196" i="1"/>
  <c r="BH196" i="1"/>
  <c r="BG196" i="1"/>
  <c r="BF196" i="1"/>
  <c r="BE196" i="1"/>
  <c r="BD196" i="1"/>
  <c r="BC196" i="1"/>
  <c r="BB196" i="1"/>
  <c r="BA196" i="1"/>
  <c r="AZ196" i="1"/>
  <c r="AY196" i="1"/>
  <c r="AX196" i="1"/>
  <c r="AW196" i="1"/>
  <c r="AV196" i="1"/>
  <c r="AU196" i="1"/>
  <c r="AT196" i="1"/>
  <c r="AS196" i="1"/>
  <c r="AR196" i="1"/>
  <c r="AQ196" i="1"/>
  <c r="BO195" i="1"/>
  <c r="BN195" i="1"/>
  <c r="BM195" i="1"/>
  <c r="BL195" i="1"/>
  <c r="BK195" i="1"/>
  <c r="BJ195" i="1"/>
  <c r="BI195" i="1"/>
  <c r="BH195" i="1"/>
  <c r="BG195" i="1"/>
  <c r="BF195" i="1"/>
  <c r="BE195" i="1"/>
  <c r="BD195" i="1"/>
  <c r="BC195" i="1"/>
  <c r="BB195" i="1"/>
  <c r="BA195" i="1"/>
  <c r="AZ195" i="1"/>
  <c r="AY195" i="1"/>
  <c r="AX195" i="1"/>
  <c r="AW195" i="1"/>
  <c r="AV195" i="1"/>
  <c r="AU195" i="1"/>
  <c r="AT195" i="1"/>
  <c r="AS195" i="1"/>
  <c r="AR195" i="1"/>
  <c r="AQ195" i="1"/>
  <c r="BO194" i="1"/>
  <c r="BN194" i="1"/>
  <c r="BM194" i="1"/>
  <c r="BL194" i="1"/>
  <c r="BK194" i="1"/>
  <c r="BJ194" i="1"/>
  <c r="BI194" i="1"/>
  <c r="BH194" i="1"/>
  <c r="BG194" i="1"/>
  <c r="BF194" i="1"/>
  <c r="BE194" i="1"/>
  <c r="BD194" i="1"/>
  <c r="BC194" i="1"/>
  <c r="BB194" i="1"/>
  <c r="BA194" i="1"/>
  <c r="AZ194" i="1"/>
  <c r="AY194" i="1"/>
  <c r="AX194" i="1"/>
  <c r="AW194" i="1"/>
  <c r="AV194" i="1"/>
  <c r="AU194" i="1"/>
  <c r="AT194" i="1"/>
  <c r="AS194" i="1"/>
  <c r="AR194" i="1"/>
  <c r="AQ194" i="1"/>
  <c r="BO193" i="1"/>
  <c r="BN193" i="1"/>
  <c r="BM193" i="1"/>
  <c r="BL193" i="1"/>
  <c r="BK193" i="1"/>
  <c r="BJ193" i="1"/>
  <c r="BI193" i="1"/>
  <c r="BH193" i="1"/>
  <c r="BG193" i="1"/>
  <c r="BF193" i="1"/>
  <c r="BE193" i="1"/>
  <c r="BD193" i="1"/>
  <c r="BC193" i="1"/>
  <c r="BB193" i="1"/>
  <c r="BA193" i="1"/>
  <c r="AZ193" i="1"/>
  <c r="AY193" i="1"/>
  <c r="AX193" i="1"/>
  <c r="AW193" i="1"/>
  <c r="AV193" i="1"/>
  <c r="AU193" i="1"/>
  <c r="AT193" i="1"/>
  <c r="AS193" i="1"/>
  <c r="AR193" i="1"/>
  <c r="AQ193" i="1"/>
  <c r="BO192" i="1"/>
  <c r="BN192" i="1"/>
  <c r="BM192" i="1"/>
  <c r="BL192" i="1"/>
  <c r="BK192" i="1"/>
  <c r="BJ192" i="1"/>
  <c r="BI192" i="1"/>
  <c r="BH192" i="1"/>
  <c r="BG192" i="1"/>
  <c r="BF192" i="1"/>
  <c r="BE192" i="1"/>
  <c r="BD192" i="1"/>
  <c r="BC192" i="1"/>
  <c r="BB192" i="1"/>
  <c r="BA192" i="1"/>
  <c r="AZ192" i="1"/>
  <c r="AY192" i="1"/>
  <c r="AX192" i="1"/>
  <c r="AW192" i="1"/>
  <c r="AV192" i="1"/>
  <c r="AU192" i="1"/>
  <c r="AT192" i="1"/>
  <c r="AS192" i="1"/>
  <c r="AR192" i="1"/>
  <c r="AQ192" i="1"/>
  <c r="BO191" i="1"/>
  <c r="BN191" i="1"/>
  <c r="BM191" i="1"/>
  <c r="BL191" i="1"/>
  <c r="BK191" i="1"/>
  <c r="BJ191" i="1"/>
  <c r="BI191" i="1"/>
  <c r="BH191" i="1"/>
  <c r="BG191" i="1"/>
  <c r="BF191" i="1"/>
  <c r="BE191" i="1"/>
  <c r="BD191" i="1"/>
  <c r="BC191" i="1"/>
  <c r="BB191" i="1"/>
  <c r="BA191" i="1"/>
  <c r="AZ191" i="1"/>
  <c r="AY191" i="1"/>
  <c r="AX191" i="1"/>
  <c r="AW191" i="1"/>
  <c r="AV191" i="1"/>
  <c r="AU191" i="1"/>
  <c r="AT191" i="1"/>
  <c r="AS191" i="1"/>
  <c r="AR191" i="1"/>
  <c r="AQ191" i="1"/>
  <c r="BO190" i="1"/>
  <c r="BN190" i="1"/>
  <c r="BM190" i="1"/>
  <c r="BL190" i="1"/>
  <c r="BK190" i="1"/>
  <c r="BJ190" i="1"/>
  <c r="BI190" i="1"/>
  <c r="BH190" i="1"/>
  <c r="BG190" i="1"/>
  <c r="BF190" i="1"/>
  <c r="BE190" i="1"/>
  <c r="BD190" i="1"/>
  <c r="BC190" i="1"/>
  <c r="BB190" i="1"/>
  <c r="BA190" i="1"/>
  <c r="AZ190" i="1"/>
  <c r="AY190" i="1"/>
  <c r="AX190" i="1"/>
  <c r="AW190" i="1"/>
  <c r="AV190" i="1"/>
  <c r="AU190" i="1"/>
  <c r="AT190" i="1"/>
  <c r="AS190" i="1"/>
  <c r="AR190" i="1"/>
  <c r="AQ190" i="1"/>
  <c r="BO189" i="1"/>
  <c r="BN189" i="1"/>
  <c r="BM189" i="1"/>
  <c r="BL189" i="1"/>
  <c r="BK189" i="1"/>
  <c r="BJ189" i="1"/>
  <c r="BI189" i="1"/>
  <c r="BH189" i="1"/>
  <c r="BG189" i="1"/>
  <c r="BF189" i="1"/>
  <c r="BE189" i="1"/>
  <c r="BD189" i="1"/>
  <c r="BC189" i="1"/>
  <c r="BB189" i="1"/>
  <c r="BA189" i="1"/>
  <c r="AZ189" i="1"/>
  <c r="AY189" i="1"/>
  <c r="AX189" i="1"/>
  <c r="AW189" i="1"/>
  <c r="AV189" i="1"/>
  <c r="AU189" i="1"/>
  <c r="AT189" i="1"/>
  <c r="AS189" i="1"/>
  <c r="AR189" i="1"/>
  <c r="AQ189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BO187" i="1"/>
  <c r="BN187" i="1"/>
  <c r="BM187" i="1"/>
  <c r="BL187" i="1"/>
  <c r="BK187" i="1"/>
  <c r="BJ187" i="1"/>
  <c r="BI187" i="1"/>
  <c r="BH187" i="1"/>
  <c r="BG187" i="1"/>
  <c r="BF187" i="1"/>
  <c r="BE187" i="1"/>
  <c r="BD187" i="1"/>
  <c r="BC187" i="1"/>
  <c r="BB187" i="1"/>
  <c r="BA187" i="1"/>
  <c r="AZ187" i="1"/>
  <c r="AY187" i="1"/>
  <c r="AX187" i="1"/>
  <c r="AW187" i="1"/>
  <c r="AV187" i="1"/>
  <c r="AU187" i="1"/>
  <c r="AT187" i="1"/>
  <c r="AS187" i="1"/>
  <c r="AR187" i="1"/>
  <c r="AQ187" i="1"/>
  <c r="BO186" i="1"/>
  <c r="BN186" i="1"/>
  <c r="BM186" i="1"/>
  <c r="BL186" i="1"/>
  <c r="BK186" i="1"/>
  <c r="BJ186" i="1"/>
  <c r="BI186" i="1"/>
  <c r="BH186" i="1"/>
  <c r="BG186" i="1"/>
  <c r="BF186" i="1"/>
  <c r="BE186" i="1"/>
  <c r="BD186" i="1"/>
  <c r="BC186" i="1"/>
  <c r="BB186" i="1"/>
  <c r="BA186" i="1"/>
  <c r="AZ186" i="1"/>
  <c r="AY186" i="1"/>
  <c r="AX186" i="1"/>
  <c r="AW186" i="1"/>
  <c r="AV186" i="1"/>
  <c r="AU186" i="1"/>
  <c r="AT186" i="1"/>
  <c r="AS186" i="1"/>
  <c r="AR186" i="1"/>
  <c r="AQ186" i="1"/>
  <c r="BO185" i="1"/>
  <c r="BN185" i="1"/>
  <c r="BM185" i="1"/>
  <c r="BL185" i="1"/>
  <c r="BK185" i="1"/>
  <c r="BJ185" i="1"/>
  <c r="BI185" i="1"/>
  <c r="BH185" i="1"/>
  <c r="BG185" i="1"/>
  <c r="BF185" i="1"/>
  <c r="BE185" i="1"/>
  <c r="BD185" i="1"/>
  <c r="BC185" i="1"/>
  <c r="BB185" i="1"/>
  <c r="BA185" i="1"/>
  <c r="AZ185" i="1"/>
  <c r="AY185" i="1"/>
  <c r="AX185" i="1"/>
  <c r="AW185" i="1"/>
  <c r="AV185" i="1"/>
  <c r="AU185" i="1"/>
  <c r="AT185" i="1"/>
  <c r="AS185" i="1"/>
  <c r="AR185" i="1"/>
  <c r="AQ185" i="1"/>
  <c r="BO184" i="1"/>
  <c r="BN184" i="1"/>
  <c r="BM184" i="1"/>
  <c r="BL184" i="1"/>
  <c r="BK184" i="1"/>
  <c r="BJ184" i="1"/>
  <c r="BI184" i="1"/>
  <c r="BH184" i="1"/>
  <c r="BG184" i="1"/>
  <c r="BF184" i="1"/>
  <c r="BE184" i="1"/>
  <c r="BD184" i="1"/>
  <c r="BC184" i="1"/>
  <c r="BB184" i="1"/>
  <c r="BA184" i="1"/>
  <c r="AZ184" i="1"/>
  <c r="AY184" i="1"/>
  <c r="AX184" i="1"/>
  <c r="AW184" i="1"/>
  <c r="AV184" i="1"/>
  <c r="AU184" i="1"/>
  <c r="AT184" i="1"/>
  <c r="AS184" i="1"/>
  <c r="AR184" i="1"/>
  <c r="AQ184" i="1"/>
  <c r="BO183" i="1"/>
  <c r="BN183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BO182" i="1"/>
  <c r="BN182" i="1"/>
  <c r="BM182" i="1"/>
  <c r="BL182" i="1"/>
  <c r="BK182" i="1"/>
  <c r="BJ182" i="1"/>
  <c r="BI182" i="1"/>
  <c r="BH182" i="1"/>
  <c r="BG182" i="1"/>
  <c r="BF182" i="1"/>
  <c r="BE182" i="1"/>
  <c r="BD182" i="1"/>
  <c r="BC182" i="1"/>
  <c r="BB182" i="1"/>
  <c r="BA182" i="1"/>
  <c r="AZ182" i="1"/>
  <c r="AY182" i="1"/>
  <c r="AX182" i="1"/>
  <c r="AW182" i="1"/>
  <c r="AV182" i="1"/>
  <c r="AU182" i="1"/>
  <c r="AT182" i="1"/>
  <c r="AS182" i="1"/>
  <c r="AR182" i="1"/>
  <c r="AQ182" i="1"/>
  <c r="BO181" i="1"/>
  <c r="BN181" i="1"/>
  <c r="BM181" i="1"/>
  <c r="BL181" i="1"/>
  <c r="BK181" i="1"/>
  <c r="BJ181" i="1"/>
  <c r="BI181" i="1"/>
  <c r="BH181" i="1"/>
  <c r="BG181" i="1"/>
  <c r="BF181" i="1"/>
  <c r="BE181" i="1"/>
  <c r="BD181" i="1"/>
  <c r="BC181" i="1"/>
  <c r="BB181" i="1"/>
  <c r="BA181" i="1"/>
  <c r="AZ181" i="1"/>
  <c r="AY181" i="1"/>
  <c r="AX181" i="1"/>
  <c r="AW181" i="1"/>
  <c r="AV181" i="1"/>
  <c r="AU181" i="1"/>
  <c r="AT181" i="1"/>
  <c r="AS181" i="1"/>
  <c r="AR181" i="1"/>
  <c r="AQ181" i="1"/>
  <c r="BO180" i="1"/>
  <c r="BN180" i="1"/>
  <c r="BM180" i="1"/>
  <c r="BL180" i="1"/>
  <c r="BK180" i="1"/>
  <c r="BJ180" i="1"/>
  <c r="BI180" i="1"/>
  <c r="BH180" i="1"/>
  <c r="BG180" i="1"/>
  <c r="BF180" i="1"/>
  <c r="BE180" i="1"/>
  <c r="BD180" i="1"/>
  <c r="BC180" i="1"/>
  <c r="BB180" i="1"/>
  <c r="BA180" i="1"/>
  <c r="AZ180" i="1"/>
  <c r="AY180" i="1"/>
  <c r="AX180" i="1"/>
  <c r="AW180" i="1"/>
  <c r="AV180" i="1"/>
  <c r="AU180" i="1"/>
  <c r="AT180" i="1"/>
  <c r="AS180" i="1"/>
  <c r="AR180" i="1"/>
  <c r="AQ180" i="1"/>
  <c r="BO179" i="1"/>
  <c r="BN179" i="1"/>
  <c r="BM179" i="1"/>
  <c r="BL179" i="1"/>
  <c r="BK179" i="1"/>
  <c r="BJ179" i="1"/>
  <c r="BI179" i="1"/>
  <c r="BH179" i="1"/>
  <c r="BG179" i="1"/>
  <c r="BF179" i="1"/>
  <c r="BE179" i="1"/>
  <c r="BD179" i="1"/>
  <c r="BC179" i="1"/>
  <c r="BB179" i="1"/>
  <c r="BA179" i="1"/>
  <c r="AZ179" i="1"/>
  <c r="AY179" i="1"/>
  <c r="AX179" i="1"/>
  <c r="AW179" i="1"/>
  <c r="AV179" i="1"/>
  <c r="AU179" i="1"/>
  <c r="AT179" i="1"/>
  <c r="AS179" i="1"/>
  <c r="AR179" i="1"/>
  <c r="AQ179" i="1"/>
  <c r="BO178" i="1"/>
  <c r="BN178" i="1"/>
  <c r="BM178" i="1"/>
  <c r="BL178" i="1"/>
  <c r="BK178" i="1"/>
  <c r="BJ178" i="1"/>
  <c r="BI178" i="1"/>
  <c r="BH178" i="1"/>
  <c r="BG178" i="1"/>
  <c r="BF178" i="1"/>
  <c r="BE178" i="1"/>
  <c r="BD178" i="1"/>
  <c r="BC178" i="1"/>
  <c r="BB178" i="1"/>
  <c r="BA178" i="1"/>
  <c r="AZ178" i="1"/>
  <c r="AY178" i="1"/>
  <c r="AX178" i="1"/>
  <c r="AW178" i="1"/>
  <c r="AV178" i="1"/>
  <c r="AU178" i="1"/>
  <c r="AT178" i="1"/>
  <c r="AS178" i="1"/>
  <c r="AR178" i="1"/>
  <c r="AQ178" i="1"/>
  <c r="BO177" i="1"/>
  <c r="BN177" i="1"/>
  <c r="BM177" i="1"/>
  <c r="BL177" i="1"/>
  <c r="BK177" i="1"/>
  <c r="BJ177" i="1"/>
  <c r="BI177" i="1"/>
  <c r="BH177" i="1"/>
  <c r="BG177" i="1"/>
  <c r="BF177" i="1"/>
  <c r="BE177" i="1"/>
  <c r="BD177" i="1"/>
  <c r="BC177" i="1"/>
  <c r="BB177" i="1"/>
  <c r="BA177" i="1"/>
  <c r="AZ177" i="1"/>
  <c r="AY177" i="1"/>
  <c r="AX177" i="1"/>
  <c r="AW177" i="1"/>
  <c r="AV177" i="1"/>
  <c r="AU177" i="1"/>
  <c r="AT177" i="1"/>
  <c r="AS177" i="1"/>
  <c r="AR177" i="1"/>
  <c r="AQ177" i="1"/>
  <c r="BO176" i="1"/>
  <c r="BN176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AX176" i="1"/>
  <c r="AW176" i="1"/>
  <c r="AV176" i="1"/>
  <c r="AU176" i="1"/>
  <c r="AT176" i="1"/>
  <c r="AS176" i="1"/>
  <c r="AR176" i="1"/>
  <c r="AQ176" i="1"/>
  <c r="BO175" i="1"/>
  <c r="BN175" i="1"/>
  <c r="BM175" i="1"/>
  <c r="BL175" i="1"/>
  <c r="BK175" i="1"/>
  <c r="BJ175" i="1"/>
  <c r="BI175" i="1"/>
  <c r="BH175" i="1"/>
  <c r="BG175" i="1"/>
  <c r="BF175" i="1"/>
  <c r="BE175" i="1"/>
  <c r="BD175" i="1"/>
  <c r="BC175" i="1"/>
  <c r="BB175" i="1"/>
  <c r="BA175" i="1"/>
  <c r="AZ175" i="1"/>
  <c r="AY175" i="1"/>
  <c r="AX175" i="1"/>
  <c r="AW175" i="1"/>
  <c r="AV175" i="1"/>
  <c r="AU175" i="1"/>
  <c r="AT175" i="1"/>
  <c r="AS175" i="1"/>
  <c r="AR175" i="1"/>
  <c r="AQ175" i="1"/>
  <c r="BO174" i="1"/>
  <c r="BN174" i="1"/>
  <c r="BM174" i="1"/>
  <c r="BL174" i="1"/>
  <c r="BK174" i="1"/>
  <c r="BJ174" i="1"/>
  <c r="BI174" i="1"/>
  <c r="BH174" i="1"/>
  <c r="BG174" i="1"/>
  <c r="BF174" i="1"/>
  <c r="BE174" i="1"/>
  <c r="BD174" i="1"/>
  <c r="BC174" i="1"/>
  <c r="BB174" i="1"/>
  <c r="BA174" i="1"/>
  <c r="AZ174" i="1"/>
  <c r="AY174" i="1"/>
  <c r="AX174" i="1"/>
  <c r="AW174" i="1"/>
  <c r="AV174" i="1"/>
  <c r="AU174" i="1"/>
  <c r="AT174" i="1"/>
  <c r="AS174" i="1"/>
  <c r="AR174" i="1"/>
  <c r="AQ174" i="1"/>
  <c r="BO173" i="1"/>
  <c r="BN173" i="1"/>
  <c r="BM173" i="1"/>
  <c r="BL173" i="1"/>
  <c r="BK173" i="1"/>
  <c r="BJ173" i="1"/>
  <c r="BI173" i="1"/>
  <c r="BH173" i="1"/>
  <c r="BG173" i="1"/>
  <c r="BF173" i="1"/>
  <c r="BE173" i="1"/>
  <c r="BD173" i="1"/>
  <c r="BC173" i="1"/>
  <c r="BB173" i="1"/>
  <c r="BA173" i="1"/>
  <c r="AZ173" i="1"/>
  <c r="AY173" i="1"/>
  <c r="AX173" i="1"/>
  <c r="AW173" i="1"/>
  <c r="AV173" i="1"/>
  <c r="AU173" i="1"/>
  <c r="AT173" i="1"/>
  <c r="AS173" i="1"/>
  <c r="AR173" i="1"/>
  <c r="AQ173" i="1"/>
  <c r="BO172" i="1"/>
  <c r="BN172" i="1"/>
  <c r="BM172" i="1"/>
  <c r="BL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AU172" i="1"/>
  <c r="AT172" i="1"/>
  <c r="AS172" i="1"/>
  <c r="AR172" i="1"/>
  <c r="AQ172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BO170" i="1"/>
  <c r="BN170" i="1"/>
  <c r="BM170" i="1"/>
  <c r="BL170" i="1"/>
  <c r="BK170" i="1"/>
  <c r="BJ170" i="1"/>
  <c r="BI170" i="1"/>
  <c r="BH170" i="1"/>
  <c r="BG170" i="1"/>
  <c r="BF170" i="1"/>
  <c r="BE170" i="1"/>
  <c r="BD170" i="1"/>
  <c r="BC170" i="1"/>
  <c r="BB170" i="1"/>
  <c r="BA170" i="1"/>
  <c r="AZ170" i="1"/>
  <c r="AY170" i="1"/>
  <c r="AX170" i="1"/>
  <c r="AW170" i="1"/>
  <c r="AV170" i="1"/>
  <c r="AU170" i="1"/>
  <c r="AT170" i="1"/>
  <c r="AS170" i="1"/>
  <c r="AR170" i="1"/>
  <c r="AQ170" i="1"/>
  <c r="BO169" i="1"/>
  <c r="BN169" i="1"/>
  <c r="BM169" i="1"/>
  <c r="BL169" i="1"/>
  <c r="BK169" i="1"/>
  <c r="BJ169" i="1"/>
  <c r="BI169" i="1"/>
  <c r="BH169" i="1"/>
  <c r="BG169" i="1"/>
  <c r="BF169" i="1"/>
  <c r="BE169" i="1"/>
  <c r="BD169" i="1"/>
  <c r="BC169" i="1"/>
  <c r="BB169" i="1"/>
  <c r="BA169" i="1"/>
  <c r="AZ169" i="1"/>
  <c r="AY169" i="1"/>
  <c r="AX169" i="1"/>
  <c r="AW169" i="1"/>
  <c r="AV169" i="1"/>
  <c r="AU169" i="1"/>
  <c r="AT169" i="1"/>
  <c r="AS169" i="1"/>
  <c r="AR169" i="1"/>
  <c r="AQ169" i="1"/>
  <c r="BO168" i="1"/>
  <c r="BN168" i="1"/>
  <c r="BM168" i="1"/>
  <c r="BL168" i="1"/>
  <c r="BK168" i="1"/>
  <c r="BJ168" i="1"/>
  <c r="BI168" i="1"/>
  <c r="BH168" i="1"/>
  <c r="BG168" i="1"/>
  <c r="BF168" i="1"/>
  <c r="BE168" i="1"/>
  <c r="BD168" i="1"/>
  <c r="BC168" i="1"/>
  <c r="BB168" i="1"/>
  <c r="BA168" i="1"/>
  <c r="AZ168" i="1"/>
  <c r="AY168" i="1"/>
  <c r="AX168" i="1"/>
  <c r="AW168" i="1"/>
  <c r="AV168" i="1"/>
  <c r="AU168" i="1"/>
  <c r="AT168" i="1"/>
  <c r="AS168" i="1"/>
  <c r="AR168" i="1"/>
  <c r="AQ168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BO165" i="1"/>
  <c r="BN165" i="1"/>
  <c r="BM165" i="1"/>
  <c r="BL165" i="1"/>
  <c r="BK165" i="1"/>
  <c r="BJ165" i="1"/>
  <c r="BI165" i="1"/>
  <c r="BH165" i="1"/>
  <c r="BG165" i="1"/>
  <c r="BF165" i="1"/>
  <c r="BE165" i="1"/>
  <c r="BD165" i="1"/>
  <c r="BC165" i="1"/>
  <c r="BB165" i="1"/>
  <c r="BA165" i="1"/>
  <c r="AZ165" i="1"/>
  <c r="AY165" i="1"/>
  <c r="AX165" i="1"/>
  <c r="AW165" i="1"/>
  <c r="AV165" i="1"/>
  <c r="AU165" i="1"/>
  <c r="AT165" i="1"/>
  <c r="AS165" i="1"/>
  <c r="AR165" i="1"/>
  <c r="AQ165" i="1"/>
  <c r="BO164" i="1"/>
  <c r="BN164" i="1"/>
  <c r="BM164" i="1"/>
  <c r="BL164" i="1"/>
  <c r="BK164" i="1"/>
  <c r="BJ164" i="1"/>
  <c r="BI164" i="1"/>
  <c r="BH164" i="1"/>
  <c r="BG164" i="1"/>
  <c r="BF164" i="1"/>
  <c r="BE164" i="1"/>
  <c r="BD164" i="1"/>
  <c r="BC164" i="1"/>
  <c r="BB164" i="1"/>
  <c r="BA164" i="1"/>
  <c r="AZ164" i="1"/>
  <c r="AY164" i="1"/>
  <c r="AX164" i="1"/>
  <c r="AW164" i="1"/>
  <c r="AV164" i="1"/>
  <c r="AU164" i="1"/>
  <c r="AT164" i="1"/>
  <c r="AS164" i="1"/>
  <c r="AR164" i="1"/>
  <c r="AQ164" i="1"/>
  <c r="BO163" i="1"/>
  <c r="BN163" i="1"/>
  <c r="BM163" i="1"/>
  <c r="BL163" i="1"/>
  <c r="BK163" i="1"/>
  <c r="BJ163" i="1"/>
  <c r="BI163" i="1"/>
  <c r="BH163" i="1"/>
  <c r="BG163" i="1"/>
  <c r="BF163" i="1"/>
  <c r="BE163" i="1"/>
  <c r="BD163" i="1"/>
  <c r="BC163" i="1"/>
  <c r="BB163" i="1"/>
  <c r="BA163" i="1"/>
  <c r="AZ163" i="1"/>
  <c r="AY163" i="1"/>
  <c r="AX163" i="1"/>
  <c r="AW163" i="1"/>
  <c r="AV163" i="1"/>
  <c r="AU163" i="1"/>
  <c r="AT163" i="1"/>
  <c r="AS163" i="1"/>
  <c r="AR163" i="1"/>
  <c r="AQ163" i="1"/>
  <c r="BO162" i="1"/>
  <c r="BN162" i="1"/>
  <c r="BM162" i="1"/>
  <c r="BL162" i="1"/>
  <c r="BK162" i="1"/>
  <c r="BJ162" i="1"/>
  <c r="BI162" i="1"/>
  <c r="BH162" i="1"/>
  <c r="BG162" i="1"/>
  <c r="BF162" i="1"/>
  <c r="BE162" i="1"/>
  <c r="BD162" i="1"/>
  <c r="BC162" i="1"/>
  <c r="BB162" i="1"/>
  <c r="BA162" i="1"/>
  <c r="AZ162" i="1"/>
  <c r="AY162" i="1"/>
  <c r="AX162" i="1"/>
  <c r="AW162" i="1"/>
  <c r="AV162" i="1"/>
  <c r="AU162" i="1"/>
  <c r="AT162" i="1"/>
  <c r="AS162" i="1"/>
  <c r="AR162" i="1"/>
  <c r="AQ162" i="1"/>
  <c r="BO161" i="1"/>
  <c r="BN161" i="1"/>
  <c r="BM161" i="1"/>
  <c r="BL161" i="1"/>
  <c r="BK161" i="1"/>
  <c r="BJ161" i="1"/>
  <c r="BI161" i="1"/>
  <c r="BH161" i="1"/>
  <c r="BG161" i="1"/>
  <c r="BF161" i="1"/>
  <c r="BE161" i="1"/>
  <c r="BD161" i="1"/>
  <c r="BC161" i="1"/>
  <c r="BB161" i="1"/>
  <c r="BA161" i="1"/>
  <c r="AZ161" i="1"/>
  <c r="AY161" i="1"/>
  <c r="AX161" i="1"/>
  <c r="AW161" i="1"/>
  <c r="AV161" i="1"/>
  <c r="AU161" i="1"/>
  <c r="AT161" i="1"/>
  <c r="AS161" i="1"/>
  <c r="AR161" i="1"/>
  <c r="AQ161" i="1"/>
  <c r="BO160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BO159" i="1"/>
  <c r="BN159" i="1"/>
  <c r="BM159" i="1"/>
  <c r="BL159" i="1"/>
  <c r="BK159" i="1"/>
  <c r="BJ159" i="1"/>
  <c r="BI159" i="1"/>
  <c r="BH159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AT159" i="1"/>
  <c r="AS159" i="1"/>
  <c r="AR159" i="1"/>
  <c r="AQ159" i="1"/>
  <c r="BO158" i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BO157" i="1"/>
  <c r="BN157" i="1"/>
  <c r="BM157" i="1"/>
  <c r="BL157" i="1"/>
  <c r="BK157" i="1"/>
  <c r="BJ157" i="1"/>
  <c r="BI157" i="1"/>
  <c r="BH157" i="1"/>
  <c r="BG157" i="1"/>
  <c r="BF157" i="1"/>
  <c r="BE157" i="1"/>
  <c r="BD157" i="1"/>
  <c r="BC157" i="1"/>
  <c r="BB157" i="1"/>
  <c r="BA157" i="1"/>
  <c r="AZ157" i="1"/>
  <c r="AY157" i="1"/>
  <c r="AX157" i="1"/>
  <c r="AW157" i="1"/>
  <c r="AV157" i="1"/>
  <c r="AU157" i="1"/>
  <c r="AT157" i="1"/>
  <c r="AS157" i="1"/>
  <c r="AR157" i="1"/>
  <c r="AQ157" i="1"/>
  <c r="BO156" i="1"/>
  <c r="BN156" i="1"/>
  <c r="BM156" i="1"/>
  <c r="BL156" i="1"/>
  <c r="BK156" i="1"/>
  <c r="BJ156" i="1"/>
  <c r="BI156" i="1"/>
  <c r="BH156" i="1"/>
  <c r="BG156" i="1"/>
  <c r="BF156" i="1"/>
  <c r="BE156" i="1"/>
  <c r="BD156" i="1"/>
  <c r="BC156" i="1"/>
  <c r="BB156" i="1"/>
  <c r="BA156" i="1"/>
  <c r="AZ156" i="1"/>
  <c r="AY156" i="1"/>
  <c r="AX156" i="1"/>
  <c r="AW156" i="1"/>
  <c r="AV156" i="1"/>
  <c r="AU156" i="1"/>
  <c r="AT156" i="1"/>
  <c r="AS156" i="1"/>
  <c r="AR156" i="1"/>
  <c r="AQ156" i="1"/>
  <c r="BO155" i="1"/>
  <c r="BN155" i="1"/>
  <c r="BM155" i="1"/>
  <c r="BL155" i="1"/>
  <c r="BK155" i="1"/>
  <c r="BJ155" i="1"/>
  <c r="BI155" i="1"/>
  <c r="BH155" i="1"/>
  <c r="BG155" i="1"/>
  <c r="BF155" i="1"/>
  <c r="BE155" i="1"/>
  <c r="BD155" i="1"/>
  <c r="BC155" i="1"/>
  <c r="BB155" i="1"/>
  <c r="BA155" i="1"/>
  <c r="AZ155" i="1"/>
  <c r="AY155" i="1"/>
  <c r="AX155" i="1"/>
  <c r="AW155" i="1"/>
  <c r="AV155" i="1"/>
  <c r="AU155" i="1"/>
  <c r="AT155" i="1"/>
  <c r="AS155" i="1"/>
  <c r="AR155" i="1"/>
  <c r="AQ155" i="1"/>
  <c r="BO154" i="1"/>
  <c r="BN154" i="1"/>
  <c r="BM154" i="1"/>
  <c r="BL154" i="1"/>
  <c r="BK154" i="1"/>
  <c r="BJ154" i="1"/>
  <c r="BI154" i="1"/>
  <c r="BH154" i="1"/>
  <c r="BG154" i="1"/>
  <c r="BF154" i="1"/>
  <c r="BE154" i="1"/>
  <c r="BD154" i="1"/>
  <c r="BC154" i="1"/>
  <c r="BB154" i="1"/>
  <c r="BA154" i="1"/>
  <c r="AZ154" i="1"/>
  <c r="AY154" i="1"/>
  <c r="AX154" i="1"/>
  <c r="AW154" i="1"/>
  <c r="AV154" i="1"/>
  <c r="AU154" i="1"/>
  <c r="AT154" i="1"/>
  <c r="AS154" i="1"/>
  <c r="AR154" i="1"/>
  <c r="AQ154" i="1"/>
  <c r="BO153" i="1"/>
  <c r="BN153" i="1"/>
  <c r="BM153" i="1"/>
  <c r="BL153" i="1"/>
  <c r="BK153" i="1"/>
  <c r="BJ153" i="1"/>
  <c r="BI153" i="1"/>
  <c r="BH153" i="1"/>
  <c r="BG153" i="1"/>
  <c r="BF153" i="1"/>
  <c r="BE153" i="1"/>
  <c r="BD153" i="1"/>
  <c r="BC153" i="1"/>
  <c r="BB153" i="1"/>
  <c r="BA153" i="1"/>
  <c r="AZ153" i="1"/>
  <c r="AY153" i="1"/>
  <c r="AX153" i="1"/>
  <c r="AW153" i="1"/>
  <c r="AV153" i="1"/>
  <c r="AU153" i="1"/>
  <c r="AT153" i="1"/>
  <c r="AS153" i="1"/>
  <c r="AR153" i="1"/>
  <c r="AQ153" i="1"/>
  <c r="BO152" i="1"/>
  <c r="BN152" i="1"/>
  <c r="BM152" i="1"/>
  <c r="BL152" i="1"/>
  <c r="BK152" i="1"/>
  <c r="BJ152" i="1"/>
  <c r="BI152" i="1"/>
  <c r="BH152" i="1"/>
  <c r="BG152" i="1"/>
  <c r="BF152" i="1"/>
  <c r="BE152" i="1"/>
  <c r="BD152" i="1"/>
  <c r="BC152" i="1"/>
  <c r="BB152" i="1"/>
  <c r="BA152" i="1"/>
  <c r="AZ152" i="1"/>
  <c r="AY152" i="1"/>
  <c r="AX152" i="1"/>
  <c r="AW152" i="1"/>
  <c r="AV152" i="1"/>
  <c r="AU152" i="1"/>
  <c r="AT152" i="1"/>
  <c r="AS152" i="1"/>
  <c r="AR152" i="1"/>
  <c r="AQ152" i="1"/>
  <c r="BO151" i="1"/>
  <c r="BN151" i="1"/>
  <c r="BM151" i="1"/>
  <c r="BL151" i="1"/>
  <c r="BK151" i="1"/>
  <c r="BJ151" i="1"/>
  <c r="BI151" i="1"/>
  <c r="BH151" i="1"/>
  <c r="BG151" i="1"/>
  <c r="BF151" i="1"/>
  <c r="BE151" i="1"/>
  <c r="BD151" i="1"/>
  <c r="BC151" i="1"/>
  <c r="BB151" i="1"/>
  <c r="BA151" i="1"/>
  <c r="AZ151" i="1"/>
  <c r="AY151" i="1"/>
  <c r="AX151" i="1"/>
  <c r="AW151" i="1"/>
  <c r="AV151" i="1"/>
  <c r="AU151" i="1"/>
  <c r="AT151" i="1"/>
  <c r="AS151" i="1"/>
  <c r="AR151" i="1"/>
  <c r="AQ151" i="1"/>
  <c r="BO150" i="1"/>
  <c r="BN150" i="1"/>
  <c r="BM150" i="1"/>
  <c r="BL150" i="1"/>
  <c r="BK150" i="1"/>
  <c r="BJ150" i="1"/>
  <c r="BI150" i="1"/>
  <c r="BH150" i="1"/>
  <c r="BG150" i="1"/>
  <c r="BF150" i="1"/>
  <c r="BE150" i="1"/>
  <c r="BD150" i="1"/>
  <c r="BC150" i="1"/>
  <c r="BB150" i="1"/>
  <c r="BA150" i="1"/>
  <c r="AZ150" i="1"/>
  <c r="AY150" i="1"/>
  <c r="AX150" i="1"/>
  <c r="AW150" i="1"/>
  <c r="AV150" i="1"/>
  <c r="AU150" i="1"/>
  <c r="AT150" i="1"/>
  <c r="AS150" i="1"/>
  <c r="AR150" i="1"/>
  <c r="AQ150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BO148" i="1"/>
  <c r="BN148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BO147" i="1"/>
  <c r="BN147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BO146" i="1"/>
  <c r="BN146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46" i="1"/>
  <c r="AQ146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BO144" i="1"/>
  <c r="BN144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BO143" i="1"/>
  <c r="BN143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BO142" i="1"/>
  <c r="BN142" i="1"/>
  <c r="BM142" i="1"/>
  <c r="BL142" i="1"/>
  <c r="BK142" i="1"/>
  <c r="BJ142" i="1"/>
  <c r="BI142" i="1"/>
  <c r="BH142" i="1"/>
  <c r="BG142" i="1"/>
  <c r="BF142" i="1"/>
  <c r="BE142" i="1"/>
  <c r="BD142" i="1"/>
  <c r="BC142" i="1"/>
  <c r="BB142" i="1"/>
  <c r="BA142" i="1"/>
  <c r="AZ142" i="1"/>
  <c r="AY142" i="1"/>
  <c r="AX142" i="1"/>
  <c r="AW142" i="1"/>
  <c r="AV142" i="1"/>
  <c r="AU142" i="1"/>
  <c r="AT142" i="1"/>
  <c r="AS142" i="1"/>
  <c r="AR142" i="1"/>
  <c r="AQ142" i="1"/>
  <c r="BO141" i="1"/>
  <c r="BN141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BO139" i="1"/>
  <c r="BN139" i="1"/>
  <c r="BM139" i="1"/>
  <c r="BL139" i="1"/>
  <c r="BK139" i="1"/>
  <c r="BJ139" i="1"/>
  <c r="BI139" i="1"/>
  <c r="BH139" i="1"/>
  <c r="BG139" i="1"/>
  <c r="BF139" i="1"/>
  <c r="BE139" i="1"/>
  <c r="BD139" i="1"/>
  <c r="BC139" i="1"/>
  <c r="BB139" i="1"/>
  <c r="BA139" i="1"/>
  <c r="AZ139" i="1"/>
  <c r="AY139" i="1"/>
  <c r="AX139" i="1"/>
  <c r="AW139" i="1"/>
  <c r="AV139" i="1"/>
  <c r="AU139" i="1"/>
  <c r="AT139" i="1"/>
  <c r="AS139" i="1"/>
  <c r="AR139" i="1"/>
  <c r="AQ139" i="1"/>
  <c r="BO138" i="1"/>
  <c r="BN138" i="1"/>
  <c r="BM138" i="1"/>
  <c r="BL138" i="1"/>
  <c r="BK138" i="1"/>
  <c r="BJ138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BO137" i="1"/>
  <c r="BN137" i="1"/>
  <c r="BM137" i="1"/>
  <c r="BL137" i="1"/>
  <c r="BK137" i="1"/>
  <c r="BJ137" i="1"/>
  <c r="BI137" i="1"/>
  <c r="BH137" i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BO135" i="1"/>
  <c r="BN135" i="1"/>
  <c r="BM135" i="1"/>
  <c r="BL135" i="1"/>
  <c r="BK135" i="1"/>
  <c r="BJ135" i="1"/>
  <c r="BI135" i="1"/>
  <c r="BH135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BO134" i="1"/>
  <c r="BN134" i="1"/>
  <c r="BM134" i="1"/>
  <c r="BL134" i="1"/>
  <c r="BK134" i="1"/>
  <c r="BJ134" i="1"/>
  <c r="BI134" i="1"/>
  <c r="BH134" i="1"/>
  <c r="BG134" i="1"/>
  <c r="BF134" i="1"/>
  <c r="BE134" i="1"/>
  <c r="BD134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BO132" i="1"/>
  <c r="BN132" i="1"/>
  <c r="BM132" i="1"/>
  <c r="BL132" i="1"/>
  <c r="BK132" i="1"/>
  <c r="BJ132" i="1"/>
  <c r="BI132" i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BO131" i="1"/>
  <c r="BN131" i="1"/>
  <c r="BM131" i="1"/>
  <c r="BL131" i="1"/>
  <c r="BK131" i="1"/>
  <c r="BJ131" i="1"/>
  <c r="BI131" i="1"/>
  <c r="BH131" i="1"/>
  <c r="BG131" i="1"/>
  <c r="BF131" i="1"/>
  <c r="BE131" i="1"/>
  <c r="BD131" i="1"/>
  <c r="BC131" i="1"/>
  <c r="BB131" i="1"/>
  <c r="BA131" i="1"/>
  <c r="AZ131" i="1"/>
  <c r="AY131" i="1"/>
  <c r="AX131" i="1"/>
  <c r="AW131" i="1"/>
  <c r="AV131" i="1"/>
  <c r="AU131" i="1"/>
  <c r="AT131" i="1"/>
  <c r="AS131" i="1"/>
  <c r="AR131" i="1"/>
  <c r="AQ131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BO129" i="1"/>
  <c r="BN129" i="1"/>
  <c r="BM129" i="1"/>
  <c r="BL129" i="1"/>
  <c r="BK129" i="1"/>
  <c r="BJ129" i="1"/>
  <c r="BI129" i="1"/>
  <c r="BH129" i="1"/>
  <c r="BG129" i="1"/>
  <c r="BF129" i="1"/>
  <c r="BE129" i="1"/>
  <c r="BD129" i="1"/>
  <c r="BC129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BO128" i="1"/>
  <c r="BN128" i="1"/>
  <c r="BM128" i="1"/>
  <c r="BL128" i="1"/>
  <c r="BK128" i="1"/>
  <c r="BJ128" i="1"/>
  <c r="BI128" i="1"/>
  <c r="BH128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BO127" i="1"/>
  <c r="BN127" i="1"/>
  <c r="BM127" i="1"/>
  <c r="BL127" i="1"/>
  <c r="BK127" i="1"/>
  <c r="BJ127" i="1"/>
  <c r="BI127" i="1"/>
  <c r="BH127" i="1"/>
  <c r="BG127" i="1"/>
  <c r="BF127" i="1"/>
  <c r="BE127" i="1"/>
  <c r="BD127" i="1"/>
  <c r="BC127" i="1"/>
  <c r="BB127" i="1"/>
  <c r="BA127" i="1"/>
  <c r="AZ127" i="1"/>
  <c r="AY127" i="1"/>
  <c r="AX127" i="1"/>
  <c r="AW127" i="1"/>
  <c r="AV127" i="1"/>
  <c r="AU127" i="1"/>
  <c r="AT127" i="1"/>
  <c r="AS127" i="1"/>
  <c r="AR127" i="1"/>
  <c r="AQ127" i="1"/>
  <c r="BO126" i="1"/>
  <c r="BN126" i="1"/>
  <c r="BM126" i="1"/>
  <c r="BL126" i="1"/>
  <c r="BK126" i="1"/>
  <c r="BJ126" i="1"/>
  <c r="BI126" i="1"/>
  <c r="BH126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BO124" i="1"/>
  <c r="BN124" i="1"/>
  <c r="BM124" i="1"/>
  <c r="BL124" i="1"/>
  <c r="BK124" i="1"/>
  <c r="BJ124" i="1"/>
  <c r="BI124" i="1"/>
  <c r="BH124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BO123" i="1"/>
  <c r="BN123" i="1"/>
  <c r="BM123" i="1"/>
  <c r="BL123" i="1"/>
  <c r="BK123" i="1"/>
  <c r="BJ123" i="1"/>
  <c r="BI123" i="1"/>
  <c r="BH123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BO122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BO119" i="1"/>
  <c r="BN119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BO118" i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BO113" i="1"/>
  <c r="BN113" i="1"/>
  <c r="BM113" i="1"/>
  <c r="BL113" i="1"/>
  <c r="BK113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BO112" i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BO111" i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BO108" i="1"/>
  <c r="BN108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T8" i="1"/>
  <c r="AS8" i="1"/>
  <c r="AR8" i="1"/>
  <c r="AQ8" i="1"/>
  <c r="AP241" i="1"/>
  <c r="AP240" i="1"/>
  <c r="AP239" i="1"/>
  <c r="AP238" i="1"/>
  <c r="AP237" i="1"/>
  <c r="AP236" i="1"/>
  <c r="AP235" i="1"/>
  <c r="AP234" i="1"/>
  <c r="AP233" i="1"/>
  <c r="AP232" i="1"/>
  <c r="AP231" i="1"/>
  <c r="AP230" i="1"/>
  <c r="AP229" i="1"/>
  <c r="AP228" i="1"/>
  <c r="AP227" i="1"/>
  <c r="AP226" i="1"/>
  <c r="AP225" i="1"/>
  <c r="AP224" i="1"/>
  <c r="AP223" i="1"/>
  <c r="AP222" i="1"/>
  <c r="AP221" i="1"/>
  <c r="AP220" i="1"/>
  <c r="AP219" i="1"/>
  <c r="AP218" i="1"/>
  <c r="AP217" i="1"/>
  <c r="AP216" i="1"/>
  <c r="AP215" i="1"/>
  <c r="AP214" i="1"/>
  <c r="AP213" i="1"/>
  <c r="AP212" i="1"/>
  <c r="AP211" i="1"/>
  <c r="AP210" i="1"/>
  <c r="AP209" i="1"/>
  <c r="AP208" i="1"/>
  <c r="AP207" i="1"/>
  <c r="AP206" i="1"/>
  <c r="AP205" i="1"/>
  <c r="AP204" i="1"/>
  <c r="AP203" i="1"/>
  <c r="AP202" i="1"/>
  <c r="AP201" i="1"/>
  <c r="AP200" i="1"/>
  <c r="AP199" i="1"/>
  <c r="AP198" i="1"/>
  <c r="AP197" i="1"/>
  <c r="AP196" i="1"/>
  <c r="AP195" i="1"/>
  <c r="AP194" i="1"/>
  <c r="AP193" i="1"/>
  <c r="AP192" i="1"/>
  <c r="AP191" i="1"/>
  <c r="AP190" i="1"/>
  <c r="AP189" i="1"/>
  <c r="AP188" i="1"/>
  <c r="AP187" i="1"/>
  <c r="AP186" i="1"/>
  <c r="AP185" i="1"/>
  <c r="AP184" i="1"/>
  <c r="AP183" i="1"/>
  <c r="AP182" i="1"/>
  <c r="AP181" i="1"/>
  <c r="AP180" i="1"/>
  <c r="AP179" i="1"/>
  <c r="AP178" i="1"/>
  <c r="AP177" i="1"/>
  <c r="AP176" i="1"/>
  <c r="AP175" i="1"/>
  <c r="AP174" i="1"/>
  <c r="AP173" i="1"/>
  <c r="AP172" i="1"/>
  <c r="AP171" i="1"/>
  <c r="AP170" i="1"/>
  <c r="AP169" i="1"/>
  <c r="AP168" i="1"/>
  <c r="AP167" i="1"/>
  <c r="AP166" i="1"/>
  <c r="AP165" i="1"/>
  <c r="AP164" i="1"/>
  <c r="AP163" i="1"/>
  <c r="AP162" i="1"/>
  <c r="AP161" i="1"/>
  <c r="AP160" i="1"/>
  <c r="AP159" i="1"/>
  <c r="AP158" i="1"/>
  <c r="AP157" i="1"/>
  <c r="AP156" i="1"/>
  <c r="AP155" i="1"/>
  <c r="AP154" i="1"/>
  <c r="AP153" i="1"/>
  <c r="AP152" i="1"/>
  <c r="AP151" i="1"/>
  <c r="AP150" i="1"/>
  <c r="AP149" i="1"/>
  <c r="AP148" i="1"/>
  <c r="AP147" i="1"/>
  <c r="AP146" i="1"/>
  <c r="AP145" i="1"/>
  <c r="AP144" i="1"/>
  <c r="AP143" i="1"/>
  <c r="AP142" i="1"/>
  <c r="AP141" i="1"/>
  <c r="AP140" i="1"/>
  <c r="AP139" i="1"/>
  <c r="AP138" i="1"/>
  <c r="AP137" i="1"/>
  <c r="AP136" i="1"/>
  <c r="AP135" i="1"/>
  <c r="AP134" i="1"/>
  <c r="AP133" i="1"/>
  <c r="AP132" i="1"/>
  <c r="AP131" i="1"/>
  <c r="AP130" i="1"/>
  <c r="AP129" i="1"/>
  <c r="AP128" i="1"/>
  <c r="AP127" i="1"/>
  <c r="AP126" i="1"/>
  <c r="AP125" i="1"/>
  <c r="AP124" i="1"/>
  <c r="AP123" i="1"/>
  <c r="AP122" i="1"/>
  <c r="AP121" i="1"/>
  <c r="AP120" i="1"/>
  <c r="AP119" i="1"/>
  <c r="AP118" i="1"/>
  <c r="AP117" i="1"/>
  <c r="AP116" i="1"/>
  <c r="AP115" i="1"/>
  <c r="AP114" i="1"/>
  <c r="AP113" i="1"/>
  <c r="AP112" i="1"/>
  <c r="AP111" i="1"/>
  <c r="AP110" i="1"/>
  <c r="AP109" i="1"/>
  <c r="AP108" i="1"/>
  <c r="AP107" i="1"/>
  <c r="AP106" i="1"/>
  <c r="AP105" i="1"/>
  <c r="AP104" i="1"/>
  <c r="AP103" i="1"/>
  <c r="AP102" i="1"/>
  <c r="AP101" i="1"/>
  <c r="AP100" i="1"/>
  <c r="AP99" i="1"/>
  <c r="AP98" i="1"/>
  <c r="AP97" i="1"/>
  <c r="AP96" i="1"/>
  <c r="AP95" i="1"/>
  <c r="AP94" i="1"/>
  <c r="AP93" i="1"/>
  <c r="AP92" i="1"/>
  <c r="AP91" i="1"/>
  <c r="AP90" i="1"/>
  <c r="AP89" i="1"/>
  <c r="AP88" i="1"/>
  <c r="AP87" i="1"/>
  <c r="AP86" i="1"/>
  <c r="AP85" i="1"/>
  <c r="AP84" i="1"/>
  <c r="AP83" i="1"/>
  <c r="AP82" i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BP8" i="1" l="1"/>
  <c r="AN8" i="1"/>
  <c r="H133" i="2" l="1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AJ8" i="1" l="1"/>
  <c r="AL8" i="1" s="1"/>
  <c r="AM8" i="1" l="1"/>
  <c r="AJ42" i="2" l="1"/>
  <c r="AL42" i="2" s="1"/>
  <c r="L42" i="3" l="1"/>
  <c r="L41" i="3"/>
  <c r="L39" i="3"/>
  <c r="L38" i="3"/>
  <c r="L37" i="3"/>
  <c r="L36" i="3"/>
  <c r="L35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E7" i="5" l="1"/>
  <c r="E8" i="5" s="1"/>
  <c r="D7" i="5"/>
  <c r="D8" i="5" s="1"/>
  <c r="F7" i="5"/>
  <c r="F8" i="5" s="1"/>
  <c r="BP34" i="1"/>
  <c r="BP35" i="1"/>
  <c r="BP17" i="1"/>
  <c r="K1" i="3"/>
  <c r="BP127" i="1" l="1"/>
  <c r="BP95" i="2"/>
  <c r="BP97" i="2"/>
  <c r="BP133" i="2"/>
  <c r="BP111" i="2"/>
  <c r="BP128" i="2"/>
  <c r="BP65" i="2"/>
  <c r="BP49" i="2"/>
  <c r="BP52" i="2"/>
  <c r="BP102" i="1"/>
  <c r="BP223" i="1"/>
  <c r="BP47" i="1"/>
  <c r="BP157" i="1"/>
  <c r="BP113" i="1"/>
  <c r="BP55" i="1"/>
  <c r="BP200" i="1"/>
  <c r="BP93" i="1"/>
  <c r="BP239" i="1"/>
  <c r="BP111" i="1"/>
  <c r="BP71" i="1"/>
  <c r="BP11" i="1"/>
  <c r="BP216" i="1"/>
  <c r="BP184" i="1"/>
  <c r="BP199" i="1"/>
  <c r="BP167" i="1"/>
  <c r="BP70" i="1"/>
  <c r="BP206" i="1"/>
  <c r="BP162" i="1"/>
  <c r="BP134" i="1"/>
  <c r="BP38" i="1"/>
  <c r="BP141" i="1"/>
  <c r="BP65" i="1"/>
  <c r="BP147" i="1"/>
  <c r="BP45" i="1"/>
  <c r="BP232" i="1"/>
  <c r="BP164" i="1"/>
  <c r="BP179" i="1"/>
  <c r="BP95" i="1"/>
  <c r="BP198" i="1"/>
  <c r="BP238" i="1"/>
  <c r="BP234" i="1"/>
  <c r="BP226" i="1"/>
  <c r="BP222" i="1"/>
  <c r="BP218" i="1"/>
  <c r="BP202" i="1"/>
  <c r="BP194" i="1"/>
  <c r="BP182" i="1"/>
  <c r="BP178" i="1"/>
  <c r="BP158" i="1"/>
  <c r="BP150" i="1"/>
  <c r="BP146" i="1"/>
  <c r="BP221" i="1"/>
  <c r="BP91" i="1"/>
  <c r="BP59" i="1"/>
  <c r="BP50" i="1"/>
  <c r="BP31" i="1"/>
  <c r="BP26" i="1"/>
  <c r="BP23" i="1"/>
  <c r="BP21" i="1"/>
  <c r="BP9" i="1"/>
  <c r="BP130" i="1"/>
  <c r="BP122" i="1"/>
  <c r="BP118" i="1"/>
  <c r="BP114" i="1"/>
  <c r="BP98" i="1"/>
  <c r="BP86" i="1"/>
  <c r="BP82" i="1"/>
  <c r="BP74" i="1"/>
  <c r="BP66" i="1"/>
  <c r="BP62" i="1"/>
  <c r="BP58" i="1"/>
  <c r="BP54" i="1"/>
  <c r="BP46" i="1"/>
  <c r="BP32" i="1"/>
  <c r="BP24" i="1"/>
  <c r="BP20" i="1"/>
  <c r="BP15" i="1"/>
  <c r="BP30" i="1"/>
  <c r="BP145" i="1"/>
  <c r="BP129" i="1"/>
  <c r="BP109" i="1"/>
  <c r="BP97" i="1"/>
  <c r="BP81" i="1"/>
  <c r="BP49" i="1"/>
  <c r="BP227" i="1"/>
  <c r="BP195" i="1"/>
  <c r="BP183" i="1"/>
  <c r="BP123" i="1"/>
  <c r="BP99" i="1"/>
  <c r="BP87" i="1"/>
  <c r="BP75" i="1"/>
  <c r="BP63" i="1"/>
  <c r="BP51" i="1"/>
  <c r="BP25" i="1"/>
  <c r="BP107" i="1"/>
  <c r="BP83" i="1"/>
  <c r="BP149" i="1"/>
  <c r="BP137" i="1"/>
  <c r="BP125" i="1"/>
  <c r="BP101" i="1"/>
  <c r="BP89" i="1"/>
  <c r="BP77" i="1"/>
  <c r="BP61" i="1"/>
  <c r="BP53" i="1"/>
  <c r="BP231" i="1"/>
  <c r="BP219" i="1"/>
  <c r="BP207" i="1"/>
  <c r="BP191" i="1"/>
  <c r="BP175" i="1"/>
  <c r="BP163" i="1"/>
  <c r="BP151" i="1"/>
  <c r="BP139" i="1"/>
  <c r="BP115" i="1"/>
  <c r="BP103" i="1"/>
  <c r="BP67" i="1"/>
  <c r="BP29" i="1"/>
  <c r="BP39" i="1"/>
  <c r="BP240" i="1"/>
  <c r="BP236" i="1"/>
  <c r="BP228" i="1"/>
  <c r="BP224" i="1"/>
  <c r="BP220" i="1"/>
  <c r="BP212" i="1"/>
  <c r="BP208" i="1"/>
  <c r="BP204" i="1"/>
  <c r="BP196" i="1"/>
  <c r="BP192" i="1"/>
  <c r="BP188" i="1"/>
  <c r="BP180" i="1"/>
  <c r="BP172" i="1"/>
  <c r="BP168" i="1"/>
  <c r="BP160" i="1"/>
  <c r="BP148" i="1"/>
  <c r="BP52" i="1"/>
  <c r="BP22" i="1"/>
  <c r="BP18" i="1"/>
  <c r="BP235" i="1"/>
  <c r="BP211" i="1"/>
  <c r="BP187" i="1"/>
  <c r="BP155" i="1"/>
  <c r="BP143" i="1"/>
  <c r="BP131" i="1"/>
  <c r="BP119" i="1"/>
  <c r="BP33" i="1"/>
  <c r="BP13" i="1"/>
  <c r="BP154" i="1"/>
  <c r="BP230" i="1"/>
  <c r="BP214" i="1"/>
  <c r="BP210" i="1"/>
  <c r="BP190" i="1"/>
  <c r="BP186" i="1"/>
  <c r="BP174" i="1"/>
  <c r="BP142" i="1"/>
  <c r="BP138" i="1"/>
  <c r="BP126" i="1"/>
  <c r="BP110" i="1"/>
  <c r="BP106" i="1"/>
  <c r="BP94" i="1"/>
  <c r="BP90" i="1"/>
  <c r="BP78" i="1"/>
  <c r="BP42" i="1"/>
  <c r="BP133" i="1"/>
  <c r="BP121" i="1"/>
  <c r="BP73" i="1"/>
  <c r="BP57" i="1"/>
  <c r="BP19" i="1"/>
  <c r="BP14" i="1"/>
  <c r="BP203" i="1"/>
  <c r="BP170" i="1"/>
  <c r="BP205" i="1"/>
  <c r="BP177" i="1"/>
  <c r="BP153" i="1"/>
  <c r="BP117" i="1"/>
  <c r="BP105" i="1"/>
  <c r="BP85" i="1"/>
  <c r="BP37" i="1"/>
  <c r="BP27" i="1"/>
  <c r="BP215" i="1"/>
  <c r="BP171" i="1"/>
  <c r="BP159" i="1"/>
  <c r="BP135" i="1"/>
  <c r="BP166" i="1"/>
  <c r="BP176" i="1"/>
  <c r="BP79" i="1"/>
  <c r="BP69" i="1"/>
  <c r="BP43" i="1"/>
  <c r="BP41" i="1"/>
  <c r="BP10" i="1"/>
  <c r="BP126" i="2"/>
  <c r="BP110" i="2"/>
  <c r="BP106" i="2"/>
  <c r="BP78" i="2"/>
  <c r="BP62" i="2"/>
  <c r="BP30" i="2"/>
  <c r="BP130" i="2"/>
  <c r="BP125" i="2"/>
  <c r="BP105" i="2"/>
  <c r="BP81" i="2"/>
  <c r="BP77" i="2"/>
  <c r="BP53" i="2"/>
  <c r="BP33" i="2"/>
  <c r="BP120" i="2"/>
  <c r="BP112" i="2"/>
  <c r="BP96" i="2"/>
  <c r="BP80" i="2"/>
  <c r="BP64" i="2"/>
  <c r="BP60" i="2"/>
  <c r="BP36" i="2"/>
  <c r="BP123" i="2"/>
  <c r="BP87" i="2"/>
  <c r="BP71" i="2"/>
  <c r="BP51" i="2"/>
  <c r="BP19" i="2"/>
  <c r="BP241" i="1"/>
  <c r="BP233" i="1"/>
  <c r="BP213" i="1"/>
  <c r="BP181" i="1"/>
  <c r="BP152" i="1"/>
  <c r="BP140" i="1"/>
  <c r="BP128" i="1"/>
  <c r="BP116" i="1"/>
  <c r="BP84" i="1"/>
  <c r="BP80" i="1"/>
  <c r="BP76" i="1"/>
  <c r="BP72" i="1"/>
  <c r="BP68" i="1"/>
  <c r="BP64" i="1"/>
  <c r="BP60" i="1"/>
  <c r="BP56" i="1"/>
  <c r="BP48" i="1"/>
  <c r="BP44" i="1"/>
  <c r="BP40" i="1"/>
  <c r="BP36" i="1"/>
  <c r="BP16" i="1"/>
  <c r="BP136" i="1"/>
  <c r="BP124" i="1"/>
  <c r="BP112" i="1"/>
  <c r="BP100" i="1"/>
  <c r="BP113" i="2"/>
  <c r="BP69" i="2"/>
  <c r="BP11" i="2"/>
  <c r="BP90" i="2"/>
  <c r="BP70" i="2"/>
  <c r="BP54" i="2"/>
  <c r="BP50" i="2"/>
  <c r="BP42" i="2"/>
  <c r="BP38" i="2"/>
  <c r="BP22" i="2"/>
  <c r="BP89" i="2"/>
  <c r="BP85" i="2"/>
  <c r="BP73" i="2"/>
  <c r="BP41" i="2"/>
  <c r="BP25" i="2"/>
  <c r="BP17" i="2"/>
  <c r="BP9" i="2"/>
  <c r="BP124" i="2"/>
  <c r="BP104" i="2"/>
  <c r="BP100" i="2"/>
  <c r="BP88" i="2"/>
  <c r="BP76" i="2"/>
  <c r="BP68" i="2"/>
  <c r="BP44" i="2"/>
  <c r="BP28" i="2"/>
  <c r="BP103" i="2"/>
  <c r="BP79" i="2"/>
  <c r="BP59" i="2"/>
  <c r="BP55" i="2"/>
  <c r="BP47" i="2"/>
  <c r="BP43" i="2"/>
  <c r="BP35" i="2"/>
  <c r="BP31" i="2"/>
  <c r="BP27" i="2"/>
  <c r="BP201" i="1"/>
  <c r="BP185" i="1"/>
  <c r="BP173" i="1"/>
  <c r="BP12" i="1"/>
  <c r="BP193" i="1"/>
  <c r="BP169" i="1"/>
  <c r="BP120" i="1"/>
  <c r="BP108" i="1"/>
  <c r="BP96" i="1"/>
  <c r="BP88" i="1"/>
  <c r="BP12" i="2"/>
  <c r="BP131" i="2"/>
  <c r="BP114" i="2"/>
  <c r="BP82" i="2"/>
  <c r="BP66" i="2"/>
  <c r="BP34" i="2"/>
  <c r="BP10" i="2"/>
  <c r="BP121" i="2"/>
  <c r="BP37" i="2"/>
  <c r="BP13" i="2"/>
  <c r="BP132" i="2"/>
  <c r="BP72" i="2"/>
  <c r="BP40" i="2"/>
  <c r="BP24" i="2"/>
  <c r="BP20" i="2"/>
  <c r="BP16" i="2"/>
  <c r="BP127" i="2"/>
  <c r="BP119" i="2"/>
  <c r="BP107" i="2"/>
  <c r="BP91" i="2"/>
  <c r="BP75" i="2"/>
  <c r="BP63" i="2"/>
  <c r="BP229" i="1"/>
  <c r="BP217" i="1"/>
  <c r="BP28" i="1"/>
  <c r="BP197" i="1"/>
  <c r="BP161" i="1"/>
  <c r="BP122" i="2"/>
  <c r="BP118" i="2"/>
  <c r="BP94" i="2"/>
  <c r="BP86" i="2"/>
  <c r="BP102" i="2"/>
  <c r="BP74" i="2"/>
  <c r="BP58" i="2"/>
  <c r="BP46" i="2"/>
  <c r="BP26" i="2"/>
  <c r="BP18" i="2"/>
  <c r="BP14" i="2"/>
  <c r="BP117" i="2"/>
  <c r="BP93" i="2"/>
  <c r="BP61" i="2"/>
  <c r="BP57" i="2"/>
  <c r="BP45" i="2"/>
  <c r="BP29" i="2"/>
  <c r="BP21" i="2"/>
  <c r="BP129" i="2"/>
  <c r="BP116" i="2"/>
  <c r="BP108" i="2"/>
  <c r="BP92" i="2"/>
  <c r="BP84" i="2"/>
  <c r="BP56" i="2"/>
  <c r="BP48" i="2"/>
  <c r="BP32" i="2"/>
  <c r="BP115" i="2"/>
  <c r="BP83" i="2"/>
  <c r="BP67" i="2"/>
  <c r="BP39" i="2"/>
  <c r="BP23" i="2"/>
  <c r="BP15" i="2"/>
  <c r="BP237" i="1"/>
  <c r="BP225" i="1"/>
  <c r="BP209" i="1"/>
  <c r="BP189" i="1"/>
  <c r="BP165" i="1"/>
  <c r="BP156" i="1"/>
  <c r="BP144" i="1"/>
  <c r="BP132" i="1"/>
  <c r="BP104" i="1"/>
  <c r="BP92" i="1"/>
  <c r="BP5" i="1" l="1"/>
  <c r="B4" i="4" s="1"/>
  <c r="C4" i="4" s="1"/>
  <c r="BP109" i="2"/>
  <c r="BO5" i="2" l="1"/>
  <c r="BO4" i="2" s="1"/>
  <c r="BO3" i="2" s="1"/>
  <c r="BO2" i="2" l="1"/>
  <c r="BO1" i="2" s="1"/>
  <c r="AJ9" i="1"/>
  <c r="AL9" i="1" s="1"/>
  <c r="BO5" i="1" l="1"/>
  <c r="BO4" i="1" s="1"/>
  <c r="BO3" i="1" s="1"/>
  <c r="BO2" i="1" l="1"/>
  <c r="BO1" i="1" s="1"/>
  <c r="AJ132" i="2" l="1"/>
  <c r="AL132" i="2" s="1"/>
  <c r="AJ133" i="2"/>
  <c r="AL133" i="2" s="1"/>
  <c r="AJ9" i="2"/>
  <c r="AL9" i="2" s="1"/>
  <c r="AJ10" i="2"/>
  <c r="AL10" i="2" s="1"/>
  <c r="AJ11" i="2"/>
  <c r="AL11" i="2" s="1"/>
  <c r="AJ12" i="2"/>
  <c r="AL12" i="2" s="1"/>
  <c r="AJ13" i="2"/>
  <c r="AL13" i="2" s="1"/>
  <c r="AJ14" i="2"/>
  <c r="AL14" i="2" s="1"/>
  <c r="AJ15" i="2"/>
  <c r="AL15" i="2" s="1"/>
  <c r="AJ16" i="2"/>
  <c r="AL16" i="2" s="1"/>
  <c r="AJ17" i="2"/>
  <c r="AL17" i="2" s="1"/>
  <c r="AJ18" i="2"/>
  <c r="AL18" i="2" s="1"/>
  <c r="AJ19" i="2"/>
  <c r="AL19" i="2" s="1"/>
  <c r="AJ20" i="2"/>
  <c r="AL20" i="2" s="1"/>
  <c r="AJ21" i="2"/>
  <c r="AL21" i="2" s="1"/>
  <c r="AJ22" i="2"/>
  <c r="AL22" i="2" s="1"/>
  <c r="AJ23" i="2"/>
  <c r="AL23" i="2" s="1"/>
  <c r="AJ24" i="2"/>
  <c r="AL24" i="2" s="1"/>
  <c r="AJ25" i="2"/>
  <c r="AL25" i="2" s="1"/>
  <c r="AJ26" i="2"/>
  <c r="AL26" i="2" s="1"/>
  <c r="AJ27" i="2"/>
  <c r="AL27" i="2" s="1"/>
  <c r="AJ28" i="2"/>
  <c r="AL28" i="2" s="1"/>
  <c r="AJ29" i="2"/>
  <c r="AL29" i="2" s="1"/>
  <c r="AJ30" i="2"/>
  <c r="AL30" i="2" s="1"/>
  <c r="AJ31" i="2"/>
  <c r="AL31" i="2" s="1"/>
  <c r="AJ32" i="2"/>
  <c r="AL32" i="2" s="1"/>
  <c r="AJ33" i="2"/>
  <c r="AL33" i="2" s="1"/>
  <c r="AJ34" i="2"/>
  <c r="AL34" i="2" s="1"/>
  <c r="AJ35" i="2"/>
  <c r="AL35" i="2" s="1"/>
  <c r="AJ36" i="2"/>
  <c r="AL36" i="2" s="1"/>
  <c r="AJ37" i="2"/>
  <c r="AL37" i="2" s="1"/>
  <c r="AJ38" i="2"/>
  <c r="AL38" i="2" s="1"/>
  <c r="AJ39" i="2"/>
  <c r="AL39" i="2" s="1"/>
  <c r="AJ40" i="2"/>
  <c r="AL40" i="2" s="1"/>
  <c r="AJ41" i="2"/>
  <c r="AL41" i="2" s="1"/>
  <c r="AJ43" i="2"/>
  <c r="AL43" i="2" s="1"/>
  <c r="AJ44" i="2"/>
  <c r="AL44" i="2" s="1"/>
  <c r="AJ45" i="2"/>
  <c r="AL45" i="2" s="1"/>
  <c r="AJ46" i="2"/>
  <c r="AL46" i="2" s="1"/>
  <c r="AJ47" i="2"/>
  <c r="AL47" i="2" s="1"/>
  <c r="AJ48" i="2"/>
  <c r="AL48" i="2" s="1"/>
  <c r="AJ49" i="2"/>
  <c r="AL49" i="2" s="1"/>
  <c r="AJ50" i="2"/>
  <c r="AL50" i="2" s="1"/>
  <c r="AJ51" i="2"/>
  <c r="AL51" i="2" s="1"/>
  <c r="AJ52" i="2"/>
  <c r="AL52" i="2" s="1"/>
  <c r="AJ53" i="2"/>
  <c r="AL53" i="2" s="1"/>
  <c r="AJ54" i="2"/>
  <c r="AL54" i="2" s="1"/>
  <c r="AJ55" i="2"/>
  <c r="AL55" i="2" s="1"/>
  <c r="AJ56" i="2"/>
  <c r="AL56" i="2" s="1"/>
  <c r="AJ57" i="2"/>
  <c r="AL57" i="2" s="1"/>
  <c r="AJ58" i="2"/>
  <c r="AL58" i="2" s="1"/>
  <c r="AJ59" i="2"/>
  <c r="AL59" i="2" s="1"/>
  <c r="AJ60" i="2"/>
  <c r="AL60" i="2" s="1"/>
  <c r="AJ61" i="2"/>
  <c r="AL61" i="2" s="1"/>
  <c r="AJ62" i="2"/>
  <c r="AL62" i="2" s="1"/>
  <c r="AJ63" i="2"/>
  <c r="AL63" i="2" s="1"/>
  <c r="AJ64" i="2"/>
  <c r="AL64" i="2" s="1"/>
  <c r="AJ65" i="2"/>
  <c r="AL65" i="2" s="1"/>
  <c r="AJ66" i="2"/>
  <c r="AL66" i="2" s="1"/>
  <c r="AJ67" i="2"/>
  <c r="AL67" i="2" s="1"/>
  <c r="AJ68" i="2"/>
  <c r="AL68" i="2" s="1"/>
  <c r="AJ69" i="2"/>
  <c r="AL69" i="2" s="1"/>
  <c r="AJ70" i="2"/>
  <c r="AL70" i="2" s="1"/>
  <c r="AJ71" i="2"/>
  <c r="AL71" i="2" s="1"/>
  <c r="AJ72" i="2"/>
  <c r="AL72" i="2" s="1"/>
  <c r="AJ73" i="2"/>
  <c r="AL73" i="2" s="1"/>
  <c r="AJ74" i="2"/>
  <c r="AL74" i="2" s="1"/>
  <c r="AJ75" i="2"/>
  <c r="AL75" i="2" s="1"/>
  <c r="AJ76" i="2"/>
  <c r="AL76" i="2" s="1"/>
  <c r="AJ77" i="2"/>
  <c r="AL77" i="2" s="1"/>
  <c r="AJ78" i="2"/>
  <c r="AL78" i="2" s="1"/>
  <c r="AJ79" i="2"/>
  <c r="AL79" i="2" s="1"/>
  <c r="AJ80" i="2"/>
  <c r="AL80" i="2" s="1"/>
  <c r="AJ81" i="2"/>
  <c r="AL81" i="2" s="1"/>
  <c r="AJ82" i="2"/>
  <c r="AL82" i="2" s="1"/>
  <c r="AJ83" i="2"/>
  <c r="AL83" i="2" s="1"/>
  <c r="AJ84" i="2"/>
  <c r="AL84" i="2" s="1"/>
  <c r="AJ85" i="2"/>
  <c r="AL85" i="2" s="1"/>
  <c r="AJ86" i="2"/>
  <c r="AL86" i="2" s="1"/>
  <c r="AJ87" i="2"/>
  <c r="AL87" i="2" s="1"/>
  <c r="AJ88" i="2"/>
  <c r="AL88" i="2" s="1"/>
  <c r="AJ89" i="2"/>
  <c r="AL89" i="2" s="1"/>
  <c r="AJ90" i="2"/>
  <c r="AL90" i="2" s="1"/>
  <c r="AJ91" i="2"/>
  <c r="AL91" i="2" s="1"/>
  <c r="AJ92" i="2"/>
  <c r="AL92" i="2" s="1"/>
  <c r="AJ93" i="2"/>
  <c r="AL93" i="2" s="1"/>
  <c r="AJ94" i="2"/>
  <c r="AL94" i="2" s="1"/>
  <c r="AJ95" i="2"/>
  <c r="AL95" i="2" s="1"/>
  <c r="AJ96" i="2"/>
  <c r="AL96" i="2" s="1"/>
  <c r="AJ97" i="2"/>
  <c r="AL97" i="2" s="1"/>
  <c r="AJ98" i="2"/>
  <c r="AL98" i="2" s="1"/>
  <c r="AJ99" i="2"/>
  <c r="AL99" i="2" s="1"/>
  <c r="AJ100" i="2"/>
  <c r="AL100" i="2" s="1"/>
  <c r="AJ101" i="2"/>
  <c r="AL101" i="2" s="1"/>
  <c r="AJ102" i="2"/>
  <c r="AL102" i="2" s="1"/>
  <c r="AJ103" i="2"/>
  <c r="AL103" i="2" s="1"/>
  <c r="AJ104" i="2"/>
  <c r="AL104" i="2" s="1"/>
  <c r="AJ105" i="2"/>
  <c r="AL105" i="2" s="1"/>
  <c r="AJ106" i="2"/>
  <c r="AL106" i="2" s="1"/>
  <c r="AJ107" i="2"/>
  <c r="AL107" i="2" s="1"/>
  <c r="AJ108" i="2"/>
  <c r="AL108" i="2" s="1"/>
  <c r="AJ109" i="2"/>
  <c r="AL109" i="2" s="1"/>
  <c r="AJ110" i="2"/>
  <c r="AL110" i="2" s="1"/>
  <c r="AJ111" i="2"/>
  <c r="AL111" i="2" s="1"/>
  <c r="AJ112" i="2"/>
  <c r="AL112" i="2" s="1"/>
  <c r="AJ113" i="2"/>
  <c r="AL113" i="2" s="1"/>
  <c r="AJ114" i="2"/>
  <c r="AL114" i="2" s="1"/>
  <c r="AJ115" i="2"/>
  <c r="AL115" i="2" s="1"/>
  <c r="AJ116" i="2"/>
  <c r="AL116" i="2" s="1"/>
  <c r="AJ117" i="2"/>
  <c r="AL117" i="2" s="1"/>
  <c r="AJ118" i="2"/>
  <c r="AL118" i="2" s="1"/>
  <c r="AJ119" i="2"/>
  <c r="AL119" i="2" s="1"/>
  <c r="AJ120" i="2"/>
  <c r="AL120" i="2" s="1"/>
  <c r="AJ121" i="2"/>
  <c r="AL121" i="2" s="1"/>
  <c r="AJ122" i="2"/>
  <c r="AL122" i="2" s="1"/>
  <c r="AJ123" i="2"/>
  <c r="AL123" i="2" s="1"/>
  <c r="AJ124" i="2"/>
  <c r="AL124" i="2" s="1"/>
  <c r="AJ125" i="2"/>
  <c r="AL125" i="2" s="1"/>
  <c r="AJ126" i="2"/>
  <c r="AL126" i="2" s="1"/>
  <c r="AJ127" i="2"/>
  <c r="AL127" i="2" s="1"/>
  <c r="AJ128" i="2"/>
  <c r="AL128" i="2" s="1"/>
  <c r="AJ129" i="2"/>
  <c r="AL129" i="2" s="1"/>
  <c r="AJ130" i="2"/>
  <c r="AL130" i="2" s="1"/>
  <c r="AJ131" i="2"/>
  <c r="AL131" i="2" s="1"/>
  <c r="AJ8" i="2"/>
  <c r="AL8" i="2" s="1"/>
  <c r="BN5" i="2" l="1"/>
  <c r="BN4" i="2" s="1"/>
  <c r="BN2" i="2" s="1"/>
  <c r="BM5" i="2"/>
  <c r="BM4" i="2" s="1"/>
  <c r="BM2" i="2" s="1"/>
  <c r="AJ238" i="1"/>
  <c r="AL238" i="1" s="1"/>
  <c r="AJ10" i="1"/>
  <c r="AL10" i="1" s="1"/>
  <c r="AJ11" i="1"/>
  <c r="AL11" i="1" s="1"/>
  <c r="AJ12" i="1"/>
  <c r="AL12" i="1" s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19" i="1"/>
  <c r="AL19" i="1" s="1"/>
  <c r="AJ20" i="1"/>
  <c r="AL20" i="1" s="1"/>
  <c r="AJ21" i="1"/>
  <c r="AL21" i="1" s="1"/>
  <c r="AJ22" i="1"/>
  <c r="AL22" i="1" s="1"/>
  <c r="AJ23" i="1"/>
  <c r="AL23" i="1" s="1"/>
  <c r="AJ24" i="1"/>
  <c r="AL24" i="1" s="1"/>
  <c r="AJ25" i="1"/>
  <c r="AL25" i="1" s="1"/>
  <c r="AJ26" i="1"/>
  <c r="AL26" i="1" s="1"/>
  <c r="AJ27" i="1"/>
  <c r="AL27" i="1" s="1"/>
  <c r="AJ28" i="1"/>
  <c r="AL28" i="1" s="1"/>
  <c r="AJ29" i="1"/>
  <c r="AL29" i="1" s="1"/>
  <c r="AJ30" i="1"/>
  <c r="AL30" i="1" s="1"/>
  <c r="AJ31" i="1"/>
  <c r="AL31" i="1" s="1"/>
  <c r="AJ32" i="1"/>
  <c r="AL32" i="1" s="1"/>
  <c r="AJ33" i="1"/>
  <c r="AL33" i="1" s="1"/>
  <c r="AJ34" i="1"/>
  <c r="AL34" i="1" s="1"/>
  <c r="AJ35" i="1"/>
  <c r="AL35" i="1" s="1"/>
  <c r="AJ36" i="1"/>
  <c r="AL36" i="1" s="1"/>
  <c r="AJ37" i="1"/>
  <c r="AL37" i="1" s="1"/>
  <c r="AJ38" i="1"/>
  <c r="AL38" i="1" s="1"/>
  <c r="AJ39" i="1"/>
  <c r="AL39" i="1" s="1"/>
  <c r="AJ40" i="1"/>
  <c r="AL40" i="1" s="1"/>
  <c r="AJ41" i="1"/>
  <c r="AL41" i="1" s="1"/>
  <c r="AJ42" i="1"/>
  <c r="AL42" i="1" s="1"/>
  <c r="AJ43" i="1"/>
  <c r="AL43" i="1" s="1"/>
  <c r="AJ44" i="1"/>
  <c r="AL44" i="1" s="1"/>
  <c r="AJ45" i="1"/>
  <c r="AL45" i="1" s="1"/>
  <c r="AJ46" i="1"/>
  <c r="AL46" i="1" s="1"/>
  <c r="AJ47" i="1"/>
  <c r="AL47" i="1" s="1"/>
  <c r="AJ48" i="1"/>
  <c r="AL48" i="1" s="1"/>
  <c r="AJ49" i="1"/>
  <c r="AL49" i="1" s="1"/>
  <c r="AJ50" i="1"/>
  <c r="AL50" i="1" s="1"/>
  <c r="AJ51" i="1"/>
  <c r="AL51" i="1" s="1"/>
  <c r="AJ52" i="1"/>
  <c r="AL52" i="1" s="1"/>
  <c r="AJ53" i="1"/>
  <c r="AL53" i="1" s="1"/>
  <c r="AJ54" i="1"/>
  <c r="AL54" i="1" s="1"/>
  <c r="AJ55" i="1"/>
  <c r="AL55" i="1" s="1"/>
  <c r="AJ56" i="1"/>
  <c r="AL56" i="1" s="1"/>
  <c r="AJ57" i="1"/>
  <c r="AL57" i="1" s="1"/>
  <c r="AJ58" i="1"/>
  <c r="AL58" i="1" s="1"/>
  <c r="AJ59" i="1"/>
  <c r="AL59" i="1" s="1"/>
  <c r="AJ60" i="1"/>
  <c r="AL60" i="1" s="1"/>
  <c r="AJ61" i="1"/>
  <c r="AL61" i="1" s="1"/>
  <c r="AJ62" i="1"/>
  <c r="AL62" i="1" s="1"/>
  <c r="AJ63" i="1"/>
  <c r="AL63" i="1" s="1"/>
  <c r="AJ64" i="1"/>
  <c r="AL64" i="1" s="1"/>
  <c r="AJ65" i="1"/>
  <c r="AL65" i="1" s="1"/>
  <c r="AJ66" i="1"/>
  <c r="AL66" i="1" s="1"/>
  <c r="AJ67" i="1"/>
  <c r="AL67" i="1" s="1"/>
  <c r="AJ68" i="1"/>
  <c r="AL68" i="1" s="1"/>
  <c r="AJ69" i="1"/>
  <c r="AL69" i="1" s="1"/>
  <c r="AJ70" i="1"/>
  <c r="AL70" i="1" s="1"/>
  <c r="AJ71" i="1"/>
  <c r="AL71" i="1" s="1"/>
  <c r="AJ72" i="1"/>
  <c r="AL72" i="1" s="1"/>
  <c r="AJ73" i="1"/>
  <c r="AL73" i="1" s="1"/>
  <c r="AJ74" i="1"/>
  <c r="AL74" i="1" s="1"/>
  <c r="AJ75" i="1"/>
  <c r="AL75" i="1" s="1"/>
  <c r="AJ76" i="1"/>
  <c r="AL76" i="1" s="1"/>
  <c r="AJ77" i="1"/>
  <c r="AL77" i="1" s="1"/>
  <c r="AJ78" i="1"/>
  <c r="AL78" i="1" s="1"/>
  <c r="AJ79" i="1"/>
  <c r="AL79" i="1" s="1"/>
  <c r="AJ80" i="1"/>
  <c r="AL80" i="1" s="1"/>
  <c r="AJ81" i="1"/>
  <c r="AL81" i="1" s="1"/>
  <c r="AJ82" i="1"/>
  <c r="AL82" i="1" s="1"/>
  <c r="AJ83" i="1"/>
  <c r="AL83" i="1" s="1"/>
  <c r="AJ84" i="1"/>
  <c r="AL84" i="1" s="1"/>
  <c r="AJ85" i="1"/>
  <c r="AL85" i="1" s="1"/>
  <c r="AJ86" i="1"/>
  <c r="AL86" i="1" s="1"/>
  <c r="AJ87" i="1"/>
  <c r="AL87" i="1" s="1"/>
  <c r="AJ88" i="1"/>
  <c r="AL88" i="1" s="1"/>
  <c r="AJ89" i="1"/>
  <c r="AL89" i="1" s="1"/>
  <c r="AJ90" i="1"/>
  <c r="AL90" i="1" s="1"/>
  <c r="AJ91" i="1"/>
  <c r="AL91" i="1" s="1"/>
  <c r="AJ92" i="1"/>
  <c r="AL92" i="1" s="1"/>
  <c r="AJ93" i="1"/>
  <c r="AL93" i="1" s="1"/>
  <c r="AJ94" i="1"/>
  <c r="AL94" i="1" s="1"/>
  <c r="AJ95" i="1"/>
  <c r="AL95" i="1" s="1"/>
  <c r="AJ96" i="1"/>
  <c r="AL96" i="1" s="1"/>
  <c r="AJ97" i="1"/>
  <c r="AL97" i="1" s="1"/>
  <c r="AJ98" i="1"/>
  <c r="AL98" i="1" s="1"/>
  <c r="AJ99" i="1"/>
  <c r="AL99" i="1" s="1"/>
  <c r="AJ100" i="1"/>
  <c r="AL100" i="1" s="1"/>
  <c r="AJ101" i="1"/>
  <c r="AL101" i="1" s="1"/>
  <c r="AJ102" i="1"/>
  <c r="AL102" i="1" s="1"/>
  <c r="AJ103" i="1"/>
  <c r="AL103" i="1" s="1"/>
  <c r="AJ104" i="1"/>
  <c r="AL104" i="1" s="1"/>
  <c r="AJ105" i="1"/>
  <c r="AL105" i="1" s="1"/>
  <c r="AJ106" i="1"/>
  <c r="AL106" i="1" s="1"/>
  <c r="AJ107" i="1"/>
  <c r="AL107" i="1" s="1"/>
  <c r="AJ108" i="1"/>
  <c r="AL108" i="1" s="1"/>
  <c r="AJ109" i="1"/>
  <c r="AL109" i="1" s="1"/>
  <c r="AJ110" i="1"/>
  <c r="AL110" i="1" s="1"/>
  <c r="AJ111" i="1"/>
  <c r="AL111" i="1" s="1"/>
  <c r="AJ112" i="1"/>
  <c r="AL112" i="1" s="1"/>
  <c r="AJ113" i="1"/>
  <c r="AL113" i="1" s="1"/>
  <c r="AJ114" i="1"/>
  <c r="AL114" i="1" s="1"/>
  <c r="AJ115" i="1"/>
  <c r="AL115" i="1" s="1"/>
  <c r="AJ116" i="1"/>
  <c r="AL116" i="1" s="1"/>
  <c r="AJ117" i="1"/>
  <c r="AL117" i="1" s="1"/>
  <c r="AJ118" i="1"/>
  <c r="AL118" i="1" s="1"/>
  <c r="AJ119" i="1"/>
  <c r="AL119" i="1" s="1"/>
  <c r="AJ120" i="1"/>
  <c r="AL120" i="1" s="1"/>
  <c r="AJ121" i="1"/>
  <c r="AL121" i="1" s="1"/>
  <c r="AJ122" i="1"/>
  <c r="AL122" i="1" s="1"/>
  <c r="AJ123" i="1"/>
  <c r="AL123" i="1" s="1"/>
  <c r="AJ124" i="1"/>
  <c r="AL124" i="1" s="1"/>
  <c r="AJ125" i="1"/>
  <c r="AL125" i="1" s="1"/>
  <c r="AJ126" i="1"/>
  <c r="AL126" i="1" s="1"/>
  <c r="AJ127" i="1"/>
  <c r="AL127" i="1" s="1"/>
  <c r="AJ128" i="1"/>
  <c r="AL128" i="1" s="1"/>
  <c r="AJ129" i="1"/>
  <c r="AL129" i="1" s="1"/>
  <c r="AJ130" i="1"/>
  <c r="AL130" i="1" s="1"/>
  <c r="AJ131" i="1"/>
  <c r="AL131" i="1" s="1"/>
  <c r="AJ132" i="1"/>
  <c r="AL132" i="1" s="1"/>
  <c r="AJ133" i="1"/>
  <c r="AL133" i="1" s="1"/>
  <c r="AJ134" i="1"/>
  <c r="AL134" i="1" s="1"/>
  <c r="AJ135" i="1"/>
  <c r="AL135" i="1" s="1"/>
  <c r="AJ136" i="1"/>
  <c r="AL136" i="1" s="1"/>
  <c r="AJ137" i="1"/>
  <c r="AL137" i="1" s="1"/>
  <c r="AJ138" i="1"/>
  <c r="AL138" i="1" s="1"/>
  <c r="AJ139" i="1"/>
  <c r="AL139" i="1" s="1"/>
  <c r="AJ140" i="1"/>
  <c r="AL140" i="1" s="1"/>
  <c r="AJ141" i="1"/>
  <c r="AL141" i="1" s="1"/>
  <c r="AJ142" i="1"/>
  <c r="AL142" i="1" s="1"/>
  <c r="AJ143" i="1"/>
  <c r="AL143" i="1" s="1"/>
  <c r="AJ144" i="1"/>
  <c r="AL144" i="1" s="1"/>
  <c r="AJ145" i="1"/>
  <c r="AL145" i="1" s="1"/>
  <c r="AJ146" i="1"/>
  <c r="AL146" i="1" s="1"/>
  <c r="AJ147" i="1"/>
  <c r="AL147" i="1" s="1"/>
  <c r="AJ148" i="1"/>
  <c r="AL148" i="1" s="1"/>
  <c r="AJ149" i="1"/>
  <c r="AL149" i="1" s="1"/>
  <c r="AJ150" i="1"/>
  <c r="AL150" i="1" s="1"/>
  <c r="AJ151" i="1"/>
  <c r="AL151" i="1" s="1"/>
  <c r="AJ152" i="1"/>
  <c r="AL152" i="1" s="1"/>
  <c r="AJ153" i="1"/>
  <c r="AL153" i="1" s="1"/>
  <c r="AJ154" i="1"/>
  <c r="AL154" i="1" s="1"/>
  <c r="AJ155" i="1"/>
  <c r="AL155" i="1" s="1"/>
  <c r="AJ156" i="1"/>
  <c r="AL156" i="1" s="1"/>
  <c r="AJ157" i="1"/>
  <c r="AL157" i="1" s="1"/>
  <c r="AJ158" i="1"/>
  <c r="AL158" i="1" s="1"/>
  <c r="AJ159" i="1"/>
  <c r="AL159" i="1" s="1"/>
  <c r="AJ160" i="1"/>
  <c r="AL160" i="1" s="1"/>
  <c r="AJ161" i="1"/>
  <c r="AL161" i="1" s="1"/>
  <c r="AJ162" i="1"/>
  <c r="AL162" i="1" s="1"/>
  <c r="AJ163" i="1"/>
  <c r="AL163" i="1" s="1"/>
  <c r="AJ164" i="1"/>
  <c r="AL164" i="1" s="1"/>
  <c r="AJ165" i="1"/>
  <c r="AL165" i="1" s="1"/>
  <c r="AJ166" i="1"/>
  <c r="AL166" i="1" s="1"/>
  <c r="AJ167" i="1"/>
  <c r="AL167" i="1" s="1"/>
  <c r="AJ168" i="1"/>
  <c r="AL168" i="1" s="1"/>
  <c r="AJ169" i="1"/>
  <c r="AL169" i="1" s="1"/>
  <c r="AJ170" i="1"/>
  <c r="AL170" i="1" s="1"/>
  <c r="AJ171" i="1"/>
  <c r="AL171" i="1" s="1"/>
  <c r="AJ172" i="1"/>
  <c r="AL172" i="1" s="1"/>
  <c r="AJ173" i="1"/>
  <c r="AL173" i="1" s="1"/>
  <c r="AJ174" i="1"/>
  <c r="AL174" i="1" s="1"/>
  <c r="AJ175" i="1"/>
  <c r="AL175" i="1" s="1"/>
  <c r="AJ176" i="1"/>
  <c r="AL176" i="1" s="1"/>
  <c r="AJ177" i="1"/>
  <c r="AL177" i="1" s="1"/>
  <c r="AJ178" i="1"/>
  <c r="AL178" i="1" s="1"/>
  <c r="AJ179" i="1"/>
  <c r="AL179" i="1" s="1"/>
  <c r="AJ180" i="1"/>
  <c r="AL180" i="1" s="1"/>
  <c r="AJ181" i="1"/>
  <c r="AL181" i="1" s="1"/>
  <c r="AJ182" i="1"/>
  <c r="AL182" i="1" s="1"/>
  <c r="AJ183" i="1"/>
  <c r="AL183" i="1" s="1"/>
  <c r="AJ184" i="1"/>
  <c r="AL184" i="1" s="1"/>
  <c r="AJ185" i="1"/>
  <c r="AL185" i="1" s="1"/>
  <c r="AJ186" i="1"/>
  <c r="AL186" i="1" s="1"/>
  <c r="AJ187" i="1"/>
  <c r="AL187" i="1" s="1"/>
  <c r="AJ188" i="1"/>
  <c r="AL188" i="1" s="1"/>
  <c r="AJ189" i="1"/>
  <c r="AL189" i="1" s="1"/>
  <c r="AJ190" i="1"/>
  <c r="AL190" i="1" s="1"/>
  <c r="AJ191" i="1"/>
  <c r="AL191" i="1" s="1"/>
  <c r="AJ192" i="1"/>
  <c r="AL192" i="1" s="1"/>
  <c r="AJ193" i="1"/>
  <c r="AL193" i="1" s="1"/>
  <c r="AJ194" i="1"/>
  <c r="AL194" i="1" s="1"/>
  <c r="AJ195" i="1"/>
  <c r="AL195" i="1" s="1"/>
  <c r="AJ196" i="1"/>
  <c r="AL196" i="1" s="1"/>
  <c r="AJ197" i="1"/>
  <c r="AL197" i="1" s="1"/>
  <c r="AJ198" i="1"/>
  <c r="AL198" i="1" s="1"/>
  <c r="AJ199" i="1"/>
  <c r="AL199" i="1" s="1"/>
  <c r="AJ200" i="1"/>
  <c r="AL200" i="1" s="1"/>
  <c r="AJ201" i="1"/>
  <c r="AL201" i="1" s="1"/>
  <c r="AJ202" i="1"/>
  <c r="AL202" i="1" s="1"/>
  <c r="AJ203" i="1"/>
  <c r="AL203" i="1" s="1"/>
  <c r="AJ204" i="1"/>
  <c r="AL204" i="1" s="1"/>
  <c r="AJ205" i="1"/>
  <c r="AL205" i="1" s="1"/>
  <c r="AJ206" i="1"/>
  <c r="AL206" i="1" s="1"/>
  <c r="AJ207" i="1"/>
  <c r="AL207" i="1" s="1"/>
  <c r="AJ208" i="1"/>
  <c r="AL208" i="1" s="1"/>
  <c r="AJ209" i="1"/>
  <c r="AL209" i="1" s="1"/>
  <c r="AJ210" i="1"/>
  <c r="AL210" i="1" s="1"/>
  <c r="AJ211" i="1"/>
  <c r="AL211" i="1" s="1"/>
  <c r="AJ212" i="1"/>
  <c r="AL212" i="1" s="1"/>
  <c r="AJ213" i="1"/>
  <c r="AL213" i="1" s="1"/>
  <c r="AJ214" i="1"/>
  <c r="AL214" i="1" s="1"/>
  <c r="AJ215" i="1"/>
  <c r="AL215" i="1" s="1"/>
  <c r="AJ216" i="1"/>
  <c r="AL216" i="1" s="1"/>
  <c r="AJ217" i="1"/>
  <c r="AL217" i="1" s="1"/>
  <c r="AJ218" i="1"/>
  <c r="AL218" i="1" s="1"/>
  <c r="AJ219" i="1"/>
  <c r="AL219" i="1" s="1"/>
  <c r="AJ220" i="1"/>
  <c r="AL220" i="1" s="1"/>
  <c r="AJ221" i="1"/>
  <c r="AL221" i="1" s="1"/>
  <c r="AJ222" i="1"/>
  <c r="AL222" i="1" s="1"/>
  <c r="AJ223" i="1"/>
  <c r="AL223" i="1" s="1"/>
  <c r="AJ224" i="1"/>
  <c r="AL224" i="1" s="1"/>
  <c r="AJ225" i="1"/>
  <c r="AL225" i="1" s="1"/>
  <c r="AJ226" i="1"/>
  <c r="AL226" i="1" s="1"/>
  <c r="AJ227" i="1"/>
  <c r="AL227" i="1" s="1"/>
  <c r="AJ228" i="1"/>
  <c r="AL228" i="1" s="1"/>
  <c r="AJ229" i="1"/>
  <c r="AL229" i="1" s="1"/>
  <c r="AJ230" i="1"/>
  <c r="AL230" i="1" s="1"/>
  <c r="AJ231" i="1"/>
  <c r="AL231" i="1" s="1"/>
  <c r="AJ232" i="1"/>
  <c r="AL232" i="1" s="1"/>
  <c r="AJ233" i="1"/>
  <c r="AL233" i="1" s="1"/>
  <c r="AJ234" i="1"/>
  <c r="AL234" i="1" s="1"/>
  <c r="AJ235" i="1"/>
  <c r="AL235" i="1" s="1"/>
  <c r="AJ236" i="1"/>
  <c r="AL236" i="1" s="1"/>
  <c r="AJ237" i="1"/>
  <c r="AL237" i="1" s="1"/>
  <c r="AJ239" i="1"/>
  <c r="AL239" i="1" s="1"/>
  <c r="AJ240" i="1"/>
  <c r="AL240" i="1" s="1"/>
  <c r="AJ241" i="1"/>
  <c r="AL241" i="1" s="1"/>
  <c r="AL7" i="1" l="1"/>
  <c r="BN3" i="2"/>
  <c r="BN1" i="2" s="1"/>
  <c r="BM3" i="2"/>
  <c r="BM1" i="2" s="1"/>
  <c r="BM5" i="1" l="1"/>
  <c r="BM4" i="1" s="1"/>
  <c r="BM3" i="1" l="1"/>
  <c r="BM2" i="1"/>
  <c r="BM1" i="1" l="1"/>
  <c r="AN213" i="1" l="1"/>
  <c r="AM213" i="1" s="1"/>
  <c r="E9" i="5" l="1"/>
  <c r="E10" i="5"/>
  <c r="E11" i="5" l="1"/>
  <c r="BP5" i="2"/>
  <c r="B5" i="4" s="1"/>
  <c r="BK5" i="1"/>
  <c r="BK4" i="1" s="1"/>
  <c r="BL5" i="1"/>
  <c r="BL4" i="1" s="1"/>
  <c r="BG5" i="1"/>
  <c r="BG4" i="1" s="1"/>
  <c r="BI5" i="1"/>
  <c r="BI4" i="1" s="1"/>
  <c r="BI2" i="1" s="1"/>
  <c r="BH5" i="1"/>
  <c r="BH4" i="1" s="1"/>
  <c r="AP5" i="1"/>
  <c r="AP4" i="1" s="1"/>
  <c r="AN65" i="2"/>
  <c r="AM65" i="2" s="1"/>
  <c r="AT5" i="2"/>
  <c r="AT4" i="2" s="1"/>
  <c r="BB5" i="2"/>
  <c r="BB4" i="2" s="1"/>
  <c r="BF5" i="2"/>
  <c r="BF4" i="2" s="1"/>
  <c r="AX5" i="2"/>
  <c r="AX4" i="2" s="1"/>
  <c r="BJ5" i="2"/>
  <c r="BJ4" i="2" s="1"/>
  <c r="AS5" i="2"/>
  <c r="AS4" i="2" s="1"/>
  <c r="BA5" i="2"/>
  <c r="BA4" i="2" s="1"/>
  <c r="BE5" i="2"/>
  <c r="BE4" i="2" s="1"/>
  <c r="BI5" i="2"/>
  <c r="BI4" i="2" s="1"/>
  <c r="AN112" i="2"/>
  <c r="AM112" i="2" s="1"/>
  <c r="AN90" i="2"/>
  <c r="AM90" i="2" s="1"/>
  <c r="AN21" i="2"/>
  <c r="AM21" i="2" s="1"/>
  <c r="AQ5" i="2"/>
  <c r="AQ4" i="2" s="1"/>
  <c r="AU5" i="2"/>
  <c r="AU4" i="2" s="1"/>
  <c r="AY5" i="2"/>
  <c r="AY4" i="2" s="1"/>
  <c r="BC5" i="2"/>
  <c r="BC4" i="2" s="1"/>
  <c r="BG5" i="2"/>
  <c r="BG4" i="2" s="1"/>
  <c r="BK5" i="2"/>
  <c r="BK4" i="2" s="1"/>
  <c r="AW5" i="2"/>
  <c r="AW4" i="2" s="1"/>
  <c r="AN80" i="2"/>
  <c r="AM80" i="2" s="1"/>
  <c r="AN49" i="2"/>
  <c r="AM49" i="2" s="1"/>
  <c r="AR5" i="2"/>
  <c r="AR4" i="2" s="1"/>
  <c r="AZ5" i="2"/>
  <c r="AZ4" i="2" s="1"/>
  <c r="BD5" i="2"/>
  <c r="BD4" i="2" s="1"/>
  <c r="BH5" i="2"/>
  <c r="BH4" i="2" s="1"/>
  <c r="BL5" i="2"/>
  <c r="BL4" i="2" s="1"/>
  <c r="BD5" i="1"/>
  <c r="BD4" i="1" s="1"/>
  <c r="AZ5" i="1"/>
  <c r="AZ4" i="1" s="1"/>
  <c r="AV5" i="1"/>
  <c r="AV4" i="1" s="1"/>
  <c r="AN127" i="1"/>
  <c r="AM127" i="1" s="1"/>
  <c r="AN143" i="1"/>
  <c r="AM143" i="1" s="1"/>
  <c r="AR5" i="1"/>
  <c r="AR4" i="1" s="1"/>
  <c r="AU5" i="1"/>
  <c r="AU4" i="1" s="1"/>
  <c r="BC5" i="1"/>
  <c r="BC4" i="1" s="1"/>
  <c r="AS5" i="1"/>
  <c r="AS4" i="1" s="1"/>
  <c r="AW5" i="1"/>
  <c r="AW4" i="1" s="1"/>
  <c r="BA5" i="1"/>
  <c r="BA4" i="1" s="1"/>
  <c r="BE5" i="1"/>
  <c r="BE4" i="1" s="1"/>
  <c r="AN111" i="1"/>
  <c r="AM111" i="1" s="1"/>
  <c r="AN159" i="1"/>
  <c r="AM159" i="1" s="1"/>
  <c r="AQ5" i="1"/>
  <c r="AQ4" i="1" s="1"/>
  <c r="AY5" i="1"/>
  <c r="AY4" i="1" s="1"/>
  <c r="AN222" i="1"/>
  <c r="AM222" i="1" s="1"/>
  <c r="AT5" i="1"/>
  <c r="AT4" i="1" s="1"/>
  <c r="AX5" i="1"/>
  <c r="AX4" i="1" s="1"/>
  <c r="BB5" i="1"/>
  <c r="BB4" i="1" s="1"/>
  <c r="BF5" i="1"/>
  <c r="BF4" i="1" s="1"/>
  <c r="BJ5" i="1"/>
  <c r="BJ4" i="1" s="1"/>
  <c r="AN190" i="1"/>
  <c r="AM190" i="1" s="1"/>
  <c r="AN20" i="1"/>
  <c r="AM20" i="1" s="1"/>
  <c r="AN36" i="1"/>
  <c r="AM36" i="1" s="1"/>
  <c r="AN52" i="1"/>
  <c r="AM52" i="1" s="1"/>
  <c r="AN68" i="1"/>
  <c r="AM68" i="1" s="1"/>
  <c r="AN84" i="1"/>
  <c r="AM84" i="1" s="1"/>
  <c r="AN100" i="1"/>
  <c r="AM100" i="1" s="1"/>
  <c r="AN116" i="1"/>
  <c r="AM116" i="1" s="1"/>
  <c r="AN132" i="1"/>
  <c r="AM132" i="1" s="1"/>
  <c r="AN148" i="1"/>
  <c r="AM148" i="1" s="1"/>
  <c r="AN164" i="1"/>
  <c r="AM164" i="1" s="1"/>
  <c r="AN180" i="1"/>
  <c r="AM180" i="1" s="1"/>
  <c r="AN196" i="1"/>
  <c r="AM196" i="1" s="1"/>
  <c r="AN212" i="1"/>
  <c r="AM212" i="1" s="1"/>
  <c r="AN228" i="1"/>
  <c r="AM228" i="1" s="1"/>
  <c r="AN115" i="1"/>
  <c r="AM115" i="1" s="1"/>
  <c r="AN119" i="1"/>
  <c r="AM119" i="1" s="1"/>
  <c r="AN123" i="1"/>
  <c r="AM123" i="1" s="1"/>
  <c r="AN131" i="1"/>
  <c r="AM131" i="1" s="1"/>
  <c r="AN135" i="1"/>
  <c r="AM135" i="1" s="1"/>
  <c r="AN139" i="1"/>
  <c r="AM139" i="1" s="1"/>
  <c r="AN147" i="1"/>
  <c r="AM147" i="1" s="1"/>
  <c r="AN151" i="1"/>
  <c r="AM151" i="1" s="1"/>
  <c r="AN155" i="1"/>
  <c r="AM155" i="1" s="1"/>
  <c r="AN9" i="2"/>
  <c r="AM9" i="2" s="1"/>
  <c r="AN33" i="2"/>
  <c r="AM33" i="2" s="1"/>
  <c r="AN45" i="2"/>
  <c r="AM45" i="2" s="1"/>
  <c r="AN57" i="2"/>
  <c r="AM57" i="2" s="1"/>
  <c r="AN73" i="2"/>
  <c r="AM73" i="2" s="1"/>
  <c r="AN104" i="2"/>
  <c r="AM104" i="2" s="1"/>
  <c r="AN120" i="2"/>
  <c r="AM120" i="2" s="1"/>
  <c r="AN128" i="2"/>
  <c r="AM128" i="2" s="1"/>
  <c r="AN96" i="2"/>
  <c r="AM96" i="2" s="1"/>
  <c r="AN13" i="2"/>
  <c r="AM13" i="2" s="1"/>
  <c r="AN17" i="2"/>
  <c r="AM17" i="2" s="1"/>
  <c r="AN25" i="2"/>
  <c r="AM25" i="2" s="1"/>
  <c r="AN29" i="2"/>
  <c r="AM29" i="2" s="1"/>
  <c r="AN37" i="2"/>
  <c r="AM37" i="2" s="1"/>
  <c r="AN41" i="2"/>
  <c r="AM41" i="2" s="1"/>
  <c r="AN53" i="2"/>
  <c r="AM53" i="2" s="1"/>
  <c r="AN69" i="2"/>
  <c r="AM69" i="2" s="1"/>
  <c r="AN83" i="2"/>
  <c r="AM83" i="2" s="1"/>
  <c r="AN88" i="2"/>
  <c r="AM88" i="2" s="1"/>
  <c r="AN131" i="2"/>
  <c r="AM131" i="2" s="1"/>
  <c r="AN99" i="2"/>
  <c r="AM99" i="2" s="1"/>
  <c r="AN115" i="2"/>
  <c r="AM115" i="2" s="1"/>
  <c r="AN62" i="2"/>
  <c r="AM62" i="2" s="1"/>
  <c r="AN106" i="2"/>
  <c r="AM106" i="2" s="1"/>
  <c r="AN122" i="2"/>
  <c r="AM122" i="2" s="1"/>
  <c r="AN74" i="2"/>
  <c r="AM74" i="2" s="1"/>
  <c r="AN70" i="2"/>
  <c r="AM70" i="2" s="1"/>
  <c r="AN30" i="2"/>
  <c r="AM30" i="2" s="1"/>
  <c r="AN38" i="2"/>
  <c r="AM38" i="2" s="1"/>
  <c r="AN54" i="2"/>
  <c r="AM54" i="2" s="1"/>
  <c r="AN107" i="2"/>
  <c r="AM107" i="2" s="1"/>
  <c r="AN10" i="2"/>
  <c r="AM10" i="2" s="1"/>
  <c r="AN14" i="2"/>
  <c r="AM14" i="2" s="1"/>
  <c r="AN16" i="2"/>
  <c r="AM16" i="2" s="1"/>
  <c r="AN18" i="2"/>
  <c r="AM18" i="2" s="1"/>
  <c r="AN20" i="2"/>
  <c r="AM20" i="2" s="1"/>
  <c r="AN22" i="2"/>
  <c r="AM22" i="2" s="1"/>
  <c r="AN24" i="2"/>
  <c r="AM24" i="2" s="1"/>
  <c r="AN26" i="2"/>
  <c r="AM26" i="2" s="1"/>
  <c r="AN32" i="2"/>
  <c r="AM32" i="2" s="1"/>
  <c r="AN36" i="2"/>
  <c r="AM36" i="2" s="1"/>
  <c r="AN40" i="2"/>
  <c r="AM40" i="2" s="1"/>
  <c r="AN42" i="2"/>
  <c r="AM42" i="2" s="1"/>
  <c r="AN48" i="2"/>
  <c r="AM48" i="2" s="1"/>
  <c r="AN52" i="2"/>
  <c r="AM52" i="2" s="1"/>
  <c r="AN56" i="2"/>
  <c r="AM56" i="2" s="1"/>
  <c r="AN58" i="2"/>
  <c r="AM58" i="2" s="1"/>
  <c r="AN66" i="2"/>
  <c r="AM66" i="2" s="1"/>
  <c r="AN75" i="2"/>
  <c r="AM75" i="2" s="1"/>
  <c r="AN78" i="2"/>
  <c r="AM78" i="2" s="1"/>
  <c r="AN94" i="2"/>
  <c r="AM94" i="2" s="1"/>
  <c r="AN103" i="2"/>
  <c r="AM103" i="2" s="1"/>
  <c r="AN110" i="2"/>
  <c r="AM110" i="2" s="1"/>
  <c r="AN123" i="2"/>
  <c r="AM123" i="2" s="1"/>
  <c r="AN132" i="2"/>
  <c r="AM132" i="2" s="1"/>
  <c r="AN82" i="2"/>
  <c r="AM82" i="2" s="1"/>
  <c r="AN98" i="2"/>
  <c r="AM98" i="2" s="1"/>
  <c r="AN114" i="2"/>
  <c r="AM114" i="2" s="1"/>
  <c r="AN130" i="2"/>
  <c r="AM130" i="2" s="1"/>
  <c r="AN61" i="2"/>
  <c r="AM61" i="2" s="1"/>
  <c r="AN8" i="2"/>
  <c r="AM8" i="2" s="1"/>
  <c r="AP5" i="2"/>
  <c r="AP4" i="2" s="1"/>
  <c r="AN12" i="2"/>
  <c r="AM12" i="2" s="1"/>
  <c r="AN28" i="2"/>
  <c r="AM28" i="2" s="1"/>
  <c r="AN34" i="2"/>
  <c r="AM34" i="2" s="1"/>
  <c r="AN44" i="2"/>
  <c r="AM44" i="2" s="1"/>
  <c r="AN46" i="2"/>
  <c r="AM46" i="2" s="1"/>
  <c r="AN50" i="2"/>
  <c r="AM50" i="2" s="1"/>
  <c r="AN60" i="2"/>
  <c r="AM60" i="2" s="1"/>
  <c r="AN64" i="2"/>
  <c r="AM64" i="2" s="1"/>
  <c r="AN68" i="2"/>
  <c r="AM68" i="2" s="1"/>
  <c r="AN72" i="2"/>
  <c r="AM72" i="2" s="1"/>
  <c r="AN84" i="2"/>
  <c r="AM84" i="2" s="1"/>
  <c r="AN87" i="2"/>
  <c r="AM87" i="2" s="1"/>
  <c r="AN89" i="2"/>
  <c r="AM89" i="2" s="1"/>
  <c r="AN91" i="2"/>
  <c r="AM91" i="2" s="1"/>
  <c r="AN100" i="2"/>
  <c r="AM100" i="2" s="1"/>
  <c r="AN105" i="2"/>
  <c r="AM105" i="2" s="1"/>
  <c r="AN116" i="2"/>
  <c r="AM116" i="2" s="1"/>
  <c r="AN119" i="2"/>
  <c r="AM119" i="2" s="1"/>
  <c r="AN121" i="2"/>
  <c r="AM121" i="2" s="1"/>
  <c r="AN126" i="2"/>
  <c r="AM126" i="2" s="1"/>
  <c r="AN11" i="2"/>
  <c r="AM11" i="2" s="1"/>
  <c r="AN15" i="2"/>
  <c r="AM15" i="2" s="1"/>
  <c r="AN19" i="2"/>
  <c r="AM19" i="2" s="1"/>
  <c r="AN23" i="2"/>
  <c r="AM23" i="2" s="1"/>
  <c r="AN27" i="2"/>
  <c r="AM27" i="2" s="1"/>
  <c r="AN31" i="2"/>
  <c r="AM31" i="2" s="1"/>
  <c r="AN35" i="2"/>
  <c r="AM35" i="2" s="1"/>
  <c r="AN39" i="2"/>
  <c r="AM39" i="2" s="1"/>
  <c r="AN43" i="2"/>
  <c r="AM43" i="2" s="1"/>
  <c r="AN47" i="2"/>
  <c r="AM47" i="2" s="1"/>
  <c r="AN51" i="2"/>
  <c r="AM51" i="2" s="1"/>
  <c r="AN55" i="2"/>
  <c r="AM55" i="2" s="1"/>
  <c r="AN59" i="2"/>
  <c r="AM59" i="2" s="1"/>
  <c r="AN63" i="2"/>
  <c r="AM63" i="2" s="1"/>
  <c r="AN67" i="2"/>
  <c r="AM67" i="2" s="1"/>
  <c r="AN71" i="2"/>
  <c r="AM71" i="2" s="1"/>
  <c r="AN76" i="2"/>
  <c r="AM76" i="2" s="1"/>
  <c r="AN79" i="2"/>
  <c r="AM79" i="2" s="1"/>
  <c r="AN81" i="2"/>
  <c r="AM81" i="2" s="1"/>
  <c r="AN86" i="2"/>
  <c r="AM86" i="2" s="1"/>
  <c r="AN92" i="2"/>
  <c r="AM92" i="2" s="1"/>
  <c r="AN95" i="2"/>
  <c r="AM95" i="2" s="1"/>
  <c r="AN97" i="2"/>
  <c r="AM97" i="2" s="1"/>
  <c r="AN102" i="2"/>
  <c r="AM102" i="2" s="1"/>
  <c r="AN108" i="2"/>
  <c r="AM108" i="2" s="1"/>
  <c r="AN111" i="2"/>
  <c r="AM111" i="2" s="1"/>
  <c r="AN113" i="2"/>
  <c r="AM113" i="2" s="1"/>
  <c r="AN118" i="2"/>
  <c r="AM118" i="2" s="1"/>
  <c r="AN124" i="2"/>
  <c r="AM124" i="2" s="1"/>
  <c r="AN127" i="2"/>
  <c r="AM127" i="2" s="1"/>
  <c r="AN129" i="2"/>
  <c r="AM129" i="2" s="1"/>
  <c r="AN77" i="2"/>
  <c r="AM77" i="2" s="1"/>
  <c r="AN85" i="2"/>
  <c r="AM85" i="2" s="1"/>
  <c r="AN93" i="2"/>
  <c r="AM93" i="2" s="1"/>
  <c r="AN101" i="2"/>
  <c r="AM101" i="2" s="1"/>
  <c r="AN109" i="2"/>
  <c r="AM109" i="2" s="1"/>
  <c r="AN117" i="2"/>
  <c r="AM117" i="2" s="1"/>
  <c r="AN125" i="2"/>
  <c r="AM125" i="2" s="1"/>
  <c r="AN133" i="2"/>
  <c r="AM133" i="2" s="1"/>
  <c r="AN31" i="1"/>
  <c r="AM31" i="1" s="1"/>
  <c r="AN63" i="1"/>
  <c r="AM63" i="1" s="1"/>
  <c r="AN79" i="1"/>
  <c r="AM79" i="1" s="1"/>
  <c r="AN95" i="1"/>
  <c r="AM95" i="1" s="1"/>
  <c r="AN16" i="1"/>
  <c r="AM16" i="1" s="1"/>
  <c r="AN56" i="1"/>
  <c r="AM56" i="1" s="1"/>
  <c r="AN64" i="1"/>
  <c r="AM64" i="1" s="1"/>
  <c r="AN76" i="1"/>
  <c r="AM76" i="1" s="1"/>
  <c r="AN80" i="1"/>
  <c r="AM80" i="1" s="1"/>
  <c r="AN112" i="1"/>
  <c r="AM112" i="1" s="1"/>
  <c r="AN124" i="1"/>
  <c r="AM124" i="1" s="1"/>
  <c r="AN136" i="1"/>
  <c r="AM136" i="1" s="1"/>
  <c r="AN144" i="1"/>
  <c r="AM144" i="1" s="1"/>
  <c r="AN152" i="1"/>
  <c r="AM152" i="1" s="1"/>
  <c r="AN160" i="1"/>
  <c r="AM160" i="1" s="1"/>
  <c r="AN168" i="1"/>
  <c r="AM168" i="1" s="1"/>
  <c r="AN176" i="1"/>
  <c r="AM176" i="1" s="1"/>
  <c r="AN240" i="1"/>
  <c r="AM240" i="1" s="1"/>
  <c r="AN19" i="1"/>
  <c r="AM19" i="1" s="1"/>
  <c r="AN35" i="1"/>
  <c r="AM35" i="1" s="1"/>
  <c r="AN51" i="1"/>
  <c r="AM51" i="1" s="1"/>
  <c r="AN67" i="1"/>
  <c r="AM67" i="1" s="1"/>
  <c r="AN83" i="1"/>
  <c r="AM83" i="1" s="1"/>
  <c r="AN99" i="1"/>
  <c r="AM99" i="1" s="1"/>
  <c r="AN166" i="1"/>
  <c r="AM166" i="1" s="1"/>
  <c r="AN198" i="1"/>
  <c r="AM198" i="1" s="1"/>
  <c r="AN230" i="1"/>
  <c r="AM230" i="1" s="1"/>
  <c r="AN32" i="1"/>
  <c r="AM32" i="1" s="1"/>
  <c r="AN44" i="1"/>
  <c r="AM44" i="1" s="1"/>
  <c r="AN60" i="1"/>
  <c r="AM60" i="1" s="1"/>
  <c r="AN72" i="1"/>
  <c r="AM72" i="1" s="1"/>
  <c r="AN92" i="1"/>
  <c r="AM92" i="1" s="1"/>
  <c r="AN128" i="1"/>
  <c r="AM128" i="1" s="1"/>
  <c r="AN140" i="1"/>
  <c r="AM140" i="1" s="1"/>
  <c r="AN156" i="1"/>
  <c r="AM156" i="1" s="1"/>
  <c r="AN220" i="1"/>
  <c r="AM220" i="1" s="1"/>
  <c r="AN232" i="1"/>
  <c r="AM232" i="1" s="1"/>
  <c r="AN23" i="1"/>
  <c r="AM23" i="1" s="1"/>
  <c r="AN39" i="1"/>
  <c r="AM39" i="1" s="1"/>
  <c r="AN55" i="1"/>
  <c r="AM55" i="1" s="1"/>
  <c r="AN71" i="1"/>
  <c r="AM71" i="1" s="1"/>
  <c r="AN87" i="1"/>
  <c r="AM87" i="1" s="1"/>
  <c r="AN103" i="1"/>
  <c r="AM103" i="1" s="1"/>
  <c r="AN174" i="1"/>
  <c r="AM174" i="1" s="1"/>
  <c r="AN206" i="1"/>
  <c r="AM206" i="1" s="1"/>
  <c r="AN238" i="1"/>
  <c r="AM238" i="1" s="1"/>
  <c r="AN15" i="1"/>
  <c r="AM15" i="1" s="1"/>
  <c r="AN47" i="1"/>
  <c r="AM47" i="1" s="1"/>
  <c r="AN12" i="1"/>
  <c r="AM12" i="1" s="1"/>
  <c r="AN24" i="1"/>
  <c r="AM24" i="1" s="1"/>
  <c r="AN28" i="1"/>
  <c r="AM28" i="1" s="1"/>
  <c r="AN40" i="1"/>
  <c r="AM40" i="1" s="1"/>
  <c r="AN48" i="1"/>
  <c r="AM48" i="1" s="1"/>
  <c r="AN88" i="1"/>
  <c r="AM88" i="1" s="1"/>
  <c r="AN96" i="1"/>
  <c r="AM96" i="1" s="1"/>
  <c r="AN104" i="1"/>
  <c r="AM104" i="1" s="1"/>
  <c r="AN108" i="1"/>
  <c r="AM108" i="1" s="1"/>
  <c r="AN120" i="1"/>
  <c r="AM120" i="1" s="1"/>
  <c r="AN172" i="1"/>
  <c r="AM172" i="1" s="1"/>
  <c r="AN184" i="1"/>
  <c r="AM184" i="1" s="1"/>
  <c r="AN188" i="1"/>
  <c r="AM188" i="1" s="1"/>
  <c r="AN192" i="1"/>
  <c r="AM192" i="1" s="1"/>
  <c r="AN200" i="1"/>
  <c r="AM200" i="1" s="1"/>
  <c r="AN204" i="1"/>
  <c r="AM204" i="1" s="1"/>
  <c r="AN208" i="1"/>
  <c r="AM208" i="1" s="1"/>
  <c r="AN216" i="1"/>
  <c r="AM216" i="1" s="1"/>
  <c r="AN224" i="1"/>
  <c r="AM224" i="1" s="1"/>
  <c r="AN236" i="1"/>
  <c r="AM236" i="1" s="1"/>
  <c r="AN9" i="1"/>
  <c r="AN13" i="1"/>
  <c r="AM13" i="1" s="1"/>
  <c r="AN17" i="1"/>
  <c r="AM17" i="1" s="1"/>
  <c r="AN21" i="1"/>
  <c r="AM21" i="1" s="1"/>
  <c r="AN25" i="1"/>
  <c r="AM25" i="1" s="1"/>
  <c r="AN29" i="1"/>
  <c r="AM29" i="1" s="1"/>
  <c r="AN33" i="1"/>
  <c r="AM33" i="1" s="1"/>
  <c r="AN37" i="1"/>
  <c r="AM37" i="1" s="1"/>
  <c r="AN41" i="1"/>
  <c r="AM41" i="1" s="1"/>
  <c r="AN45" i="1"/>
  <c r="AM45" i="1" s="1"/>
  <c r="AN49" i="1"/>
  <c r="AM49" i="1" s="1"/>
  <c r="AN53" i="1"/>
  <c r="AM53" i="1" s="1"/>
  <c r="AN57" i="1"/>
  <c r="AM57" i="1" s="1"/>
  <c r="AN61" i="1"/>
  <c r="AM61" i="1" s="1"/>
  <c r="AN65" i="1"/>
  <c r="AM65" i="1" s="1"/>
  <c r="AN69" i="1"/>
  <c r="AM69" i="1" s="1"/>
  <c r="AN73" i="1"/>
  <c r="AM73" i="1" s="1"/>
  <c r="AN77" i="1"/>
  <c r="AM77" i="1" s="1"/>
  <c r="AN81" i="1"/>
  <c r="AM81" i="1" s="1"/>
  <c r="AN85" i="1"/>
  <c r="AM85" i="1" s="1"/>
  <c r="AN89" i="1"/>
  <c r="AM89" i="1" s="1"/>
  <c r="AN93" i="1"/>
  <c r="AM93" i="1" s="1"/>
  <c r="AN97" i="1"/>
  <c r="AM97" i="1" s="1"/>
  <c r="AN101" i="1"/>
  <c r="AM101" i="1" s="1"/>
  <c r="AN105" i="1"/>
  <c r="AM105" i="1" s="1"/>
  <c r="AN109" i="1"/>
  <c r="AM109" i="1" s="1"/>
  <c r="AN113" i="1"/>
  <c r="AM113" i="1" s="1"/>
  <c r="AN117" i="1"/>
  <c r="AM117" i="1" s="1"/>
  <c r="AN121" i="1"/>
  <c r="AM121" i="1" s="1"/>
  <c r="AN125" i="1"/>
  <c r="AM125" i="1" s="1"/>
  <c r="AN129" i="1"/>
  <c r="AM129" i="1" s="1"/>
  <c r="AN133" i="1"/>
  <c r="AM133" i="1" s="1"/>
  <c r="AN137" i="1"/>
  <c r="AM137" i="1" s="1"/>
  <c r="AN141" i="1"/>
  <c r="AM141" i="1" s="1"/>
  <c r="AN145" i="1"/>
  <c r="AM145" i="1" s="1"/>
  <c r="AN149" i="1"/>
  <c r="AM149" i="1" s="1"/>
  <c r="AN153" i="1"/>
  <c r="AM153" i="1" s="1"/>
  <c r="AN157" i="1"/>
  <c r="AM157" i="1" s="1"/>
  <c r="AN161" i="1"/>
  <c r="AM161" i="1" s="1"/>
  <c r="AN165" i="1"/>
  <c r="AM165" i="1" s="1"/>
  <c r="AN169" i="1"/>
  <c r="AM169" i="1" s="1"/>
  <c r="AN173" i="1"/>
  <c r="AM173" i="1" s="1"/>
  <c r="AN177" i="1"/>
  <c r="AM177" i="1" s="1"/>
  <c r="AN181" i="1"/>
  <c r="AM181" i="1" s="1"/>
  <c r="AN185" i="1"/>
  <c r="AM185" i="1" s="1"/>
  <c r="AN189" i="1"/>
  <c r="AM189" i="1" s="1"/>
  <c r="AN193" i="1"/>
  <c r="AM193" i="1" s="1"/>
  <c r="AN197" i="1"/>
  <c r="AM197" i="1" s="1"/>
  <c r="AN201" i="1"/>
  <c r="AM201" i="1" s="1"/>
  <c r="AN205" i="1"/>
  <c r="AM205" i="1" s="1"/>
  <c r="AN209" i="1"/>
  <c r="AM209" i="1" s="1"/>
  <c r="AN217" i="1"/>
  <c r="AM217" i="1" s="1"/>
  <c r="AN221" i="1"/>
  <c r="AM221" i="1" s="1"/>
  <c r="AN225" i="1"/>
  <c r="AM225" i="1" s="1"/>
  <c r="AN229" i="1"/>
  <c r="AM229" i="1" s="1"/>
  <c r="AN233" i="1"/>
  <c r="AM233" i="1" s="1"/>
  <c r="AN237" i="1"/>
  <c r="AM237" i="1" s="1"/>
  <c r="AN241" i="1"/>
  <c r="AM241" i="1" s="1"/>
  <c r="AN10" i="1"/>
  <c r="AM10" i="1" s="1"/>
  <c r="AN14" i="1"/>
  <c r="AM14" i="1" s="1"/>
  <c r="AN18" i="1"/>
  <c r="AM18" i="1" s="1"/>
  <c r="AN22" i="1"/>
  <c r="AM22" i="1" s="1"/>
  <c r="AN26" i="1"/>
  <c r="AM26" i="1" s="1"/>
  <c r="AN30" i="1"/>
  <c r="AM30" i="1" s="1"/>
  <c r="AN34" i="1"/>
  <c r="AM34" i="1" s="1"/>
  <c r="AN38" i="1"/>
  <c r="AM38" i="1" s="1"/>
  <c r="AN42" i="1"/>
  <c r="AM42" i="1" s="1"/>
  <c r="AN46" i="1"/>
  <c r="AM46" i="1" s="1"/>
  <c r="AN50" i="1"/>
  <c r="AM50" i="1" s="1"/>
  <c r="AN54" i="1"/>
  <c r="AM54" i="1" s="1"/>
  <c r="AN58" i="1"/>
  <c r="AM58" i="1" s="1"/>
  <c r="AN62" i="1"/>
  <c r="AM62" i="1" s="1"/>
  <c r="AN66" i="1"/>
  <c r="AM66" i="1" s="1"/>
  <c r="AN70" i="1"/>
  <c r="AM70" i="1" s="1"/>
  <c r="AN74" i="1"/>
  <c r="AM74" i="1" s="1"/>
  <c r="AN78" i="1"/>
  <c r="AM78" i="1" s="1"/>
  <c r="AN82" i="1"/>
  <c r="AM82" i="1" s="1"/>
  <c r="AN86" i="1"/>
  <c r="AM86" i="1" s="1"/>
  <c r="AN90" i="1"/>
  <c r="AM90" i="1" s="1"/>
  <c r="AN94" i="1"/>
  <c r="AM94" i="1" s="1"/>
  <c r="AN98" i="1"/>
  <c r="AM98" i="1" s="1"/>
  <c r="AN102" i="1"/>
  <c r="AM102" i="1" s="1"/>
  <c r="AN106" i="1"/>
  <c r="AM106" i="1" s="1"/>
  <c r="AN110" i="1"/>
  <c r="AM110" i="1" s="1"/>
  <c r="AN114" i="1"/>
  <c r="AM114" i="1" s="1"/>
  <c r="AN118" i="1"/>
  <c r="AM118" i="1" s="1"/>
  <c r="AN122" i="1"/>
  <c r="AM122" i="1" s="1"/>
  <c r="AN126" i="1"/>
  <c r="AM126" i="1" s="1"/>
  <c r="AN130" i="1"/>
  <c r="AM130" i="1" s="1"/>
  <c r="AN134" i="1"/>
  <c r="AM134" i="1" s="1"/>
  <c r="AN138" i="1"/>
  <c r="AM138" i="1" s="1"/>
  <c r="AN142" i="1"/>
  <c r="AM142" i="1" s="1"/>
  <c r="AN146" i="1"/>
  <c r="AM146" i="1" s="1"/>
  <c r="AN150" i="1"/>
  <c r="AM150" i="1" s="1"/>
  <c r="AN154" i="1"/>
  <c r="AM154" i="1" s="1"/>
  <c r="AN158" i="1"/>
  <c r="AM158" i="1" s="1"/>
  <c r="AN162" i="1"/>
  <c r="AM162" i="1" s="1"/>
  <c r="AN170" i="1"/>
  <c r="AM170" i="1" s="1"/>
  <c r="AN178" i="1"/>
  <c r="AM178" i="1" s="1"/>
  <c r="AN186" i="1"/>
  <c r="AM186" i="1" s="1"/>
  <c r="AN194" i="1"/>
  <c r="AM194" i="1" s="1"/>
  <c r="AN202" i="1"/>
  <c r="AM202" i="1" s="1"/>
  <c r="AN210" i="1"/>
  <c r="AM210" i="1" s="1"/>
  <c r="AN218" i="1"/>
  <c r="AM218" i="1" s="1"/>
  <c r="AN226" i="1"/>
  <c r="AM226" i="1" s="1"/>
  <c r="AN234" i="1"/>
  <c r="AM234" i="1" s="1"/>
  <c r="AN11" i="1"/>
  <c r="AM11" i="1" s="1"/>
  <c r="AN27" i="1"/>
  <c r="AM27" i="1" s="1"/>
  <c r="AN43" i="1"/>
  <c r="AM43" i="1" s="1"/>
  <c r="AN59" i="1"/>
  <c r="AM59" i="1" s="1"/>
  <c r="AN75" i="1"/>
  <c r="AM75" i="1" s="1"/>
  <c r="AN91" i="1"/>
  <c r="AM91" i="1" s="1"/>
  <c r="AN107" i="1"/>
  <c r="AM107" i="1" s="1"/>
  <c r="AN182" i="1"/>
  <c r="AM182" i="1" s="1"/>
  <c r="AN214" i="1"/>
  <c r="AM214" i="1" s="1"/>
  <c r="AN163" i="1"/>
  <c r="AM163" i="1" s="1"/>
  <c r="AN167" i="1"/>
  <c r="AM167" i="1" s="1"/>
  <c r="AN171" i="1"/>
  <c r="AM171" i="1" s="1"/>
  <c r="AN175" i="1"/>
  <c r="AM175" i="1" s="1"/>
  <c r="AN179" i="1"/>
  <c r="AM179" i="1" s="1"/>
  <c r="AN183" i="1"/>
  <c r="AM183" i="1" s="1"/>
  <c r="AN187" i="1"/>
  <c r="AM187" i="1" s="1"/>
  <c r="AN191" i="1"/>
  <c r="AM191" i="1" s="1"/>
  <c r="AN195" i="1"/>
  <c r="AM195" i="1" s="1"/>
  <c r="AN199" i="1"/>
  <c r="AM199" i="1" s="1"/>
  <c r="AN203" i="1"/>
  <c r="AM203" i="1" s="1"/>
  <c r="AN207" i="1"/>
  <c r="AM207" i="1" s="1"/>
  <c r="AN211" i="1"/>
  <c r="AM211" i="1" s="1"/>
  <c r="AN215" i="1"/>
  <c r="AM215" i="1" s="1"/>
  <c r="AN219" i="1"/>
  <c r="AM219" i="1" s="1"/>
  <c r="AN223" i="1"/>
  <c r="AM223" i="1" s="1"/>
  <c r="AN227" i="1"/>
  <c r="AM227" i="1" s="1"/>
  <c r="AN231" i="1"/>
  <c r="AM231" i="1" s="1"/>
  <c r="AN235" i="1"/>
  <c r="AM235" i="1" s="1"/>
  <c r="AN239" i="1"/>
  <c r="AM239" i="1" s="1"/>
  <c r="AM9" i="1" l="1"/>
  <c r="AN7" i="1"/>
  <c r="AP2" i="2"/>
  <c r="BP4" i="2"/>
  <c r="BL3" i="1"/>
  <c r="BL2" i="1"/>
  <c r="BG3" i="1"/>
  <c r="BK2" i="1"/>
  <c r="BK3" i="1"/>
  <c r="BI3" i="1"/>
  <c r="BI1" i="1" s="1"/>
  <c r="BG2" i="1"/>
  <c r="BH2" i="1"/>
  <c r="BH3" i="1"/>
  <c r="BD3" i="2"/>
  <c r="BD2" i="2"/>
  <c r="BK2" i="2"/>
  <c r="BK3" i="2"/>
  <c r="AU2" i="2"/>
  <c r="AU3" i="2"/>
  <c r="BA3" i="2"/>
  <c r="BA2" i="2"/>
  <c r="BF3" i="2"/>
  <c r="BF2" i="2"/>
  <c r="AZ3" i="2"/>
  <c r="AZ2" i="2"/>
  <c r="BG2" i="2"/>
  <c r="BG3" i="2"/>
  <c r="AQ2" i="2"/>
  <c r="AQ3" i="2"/>
  <c r="AS3" i="2"/>
  <c r="AS2" i="2"/>
  <c r="BB3" i="2"/>
  <c r="BB2" i="2"/>
  <c r="BL2" i="2"/>
  <c r="BL3" i="2"/>
  <c r="AV3" i="2"/>
  <c r="AV2" i="2"/>
  <c r="BC2" i="2"/>
  <c r="BC3" i="2"/>
  <c r="BI3" i="2"/>
  <c r="BI2" i="2"/>
  <c r="BJ3" i="2"/>
  <c r="BJ2" i="2"/>
  <c r="AT3" i="2"/>
  <c r="AT2" i="2"/>
  <c r="BH3" i="2"/>
  <c r="BH2" i="2"/>
  <c r="AR3" i="2"/>
  <c r="AR2" i="2"/>
  <c r="AW3" i="2"/>
  <c r="AW2" i="2"/>
  <c r="AY2" i="2"/>
  <c r="AY3" i="2"/>
  <c r="BE3" i="2"/>
  <c r="BE2" i="2"/>
  <c r="AX3" i="2"/>
  <c r="AX2" i="2"/>
  <c r="AT3" i="1"/>
  <c r="AT2" i="1"/>
  <c r="AW3" i="1"/>
  <c r="AW2" i="1"/>
  <c r="BD2" i="1"/>
  <c r="BD3" i="1"/>
  <c r="BF3" i="1"/>
  <c r="BF2" i="1"/>
  <c r="AS3" i="1"/>
  <c r="AS2" i="1"/>
  <c r="AU3" i="1"/>
  <c r="AU2" i="1"/>
  <c r="BJ3" i="1"/>
  <c r="BJ2" i="1"/>
  <c r="BC2" i="1"/>
  <c r="BC3" i="1"/>
  <c r="BB3" i="1"/>
  <c r="BB2" i="1"/>
  <c r="BE3" i="1"/>
  <c r="BE2" i="1"/>
  <c r="AR2" i="1"/>
  <c r="AR3" i="1"/>
  <c r="AV2" i="1"/>
  <c r="AV3" i="1"/>
  <c r="AQ2" i="1"/>
  <c r="AQ3" i="1"/>
  <c r="AX3" i="1"/>
  <c r="AX2" i="1"/>
  <c r="AY3" i="1"/>
  <c r="AY2" i="1"/>
  <c r="BA3" i="1"/>
  <c r="BA2" i="1"/>
  <c r="AZ3" i="1"/>
  <c r="AZ2" i="1"/>
  <c r="AP3" i="1"/>
  <c r="AP2" i="1"/>
  <c r="C5" i="4" l="1"/>
  <c r="F5" i="4" s="1"/>
  <c r="BP2" i="2"/>
  <c r="BC1" i="1"/>
  <c r="BH1" i="1"/>
  <c r="BK1" i="1"/>
  <c r="BG1" i="1"/>
  <c r="BJ1" i="1"/>
  <c r="AR1" i="1"/>
  <c r="BL1" i="1"/>
  <c r="AP1" i="1"/>
  <c r="AY1" i="1"/>
  <c r="BE1" i="1"/>
  <c r="BB1" i="1"/>
  <c r="AU1" i="1"/>
  <c r="AT1" i="1"/>
  <c r="AZ1" i="1"/>
  <c r="AX1" i="1"/>
  <c r="AW1" i="1"/>
  <c r="BA1" i="1"/>
  <c r="AS1" i="1"/>
  <c r="BF1" i="1"/>
  <c r="AQ1" i="1"/>
  <c r="AV1" i="1"/>
  <c r="BD1" i="1"/>
  <c r="BA1" i="2"/>
  <c r="AU1" i="2"/>
  <c r="AV1" i="2"/>
  <c r="BH1" i="2"/>
  <c r="AQ1" i="2"/>
  <c r="AX1" i="2"/>
  <c r="BG1" i="2"/>
  <c r="BF1" i="2"/>
  <c r="BC1" i="2"/>
  <c r="BL1" i="2"/>
  <c r="AT1" i="2"/>
  <c r="AY1" i="2"/>
  <c r="BE1" i="2"/>
  <c r="BB1" i="2"/>
  <c r="AR1" i="2"/>
  <c r="BJ1" i="2"/>
  <c r="BI1" i="2"/>
  <c r="AS1" i="2"/>
  <c r="AZ1" i="2"/>
  <c r="BD1" i="2"/>
  <c r="AW1" i="2"/>
  <c r="BK1" i="2"/>
  <c r="E5" i="4" l="1"/>
  <c r="G5" i="4" s="1"/>
  <c r="E4" i="4"/>
  <c r="F4" i="4"/>
  <c r="G4" i="4" l="1"/>
  <c r="Z7" i="5"/>
  <c r="Z8" i="5" s="1"/>
  <c r="Y7" i="5"/>
  <c r="Y8" i="5" s="1"/>
  <c r="X7" i="5"/>
  <c r="W7" i="5"/>
  <c r="V7" i="5"/>
  <c r="V8" i="5" s="1"/>
  <c r="U7" i="5"/>
  <c r="U8" i="5" s="1"/>
  <c r="T7" i="5"/>
  <c r="S7" i="5"/>
  <c r="R7" i="5"/>
  <c r="R8" i="5" s="1"/>
  <c r="Q7" i="5"/>
  <c r="Q8" i="5" s="1"/>
  <c r="P7" i="5"/>
  <c r="O7" i="5"/>
  <c r="N7" i="5"/>
  <c r="N8" i="5" s="1"/>
  <c r="M7" i="5"/>
  <c r="M8" i="5" s="1"/>
  <c r="L7" i="5"/>
  <c r="K7" i="5"/>
  <c r="J7" i="5"/>
  <c r="J8" i="5" s="1"/>
  <c r="I7" i="5"/>
  <c r="I8" i="5" s="1"/>
  <c r="H7" i="5"/>
  <c r="G7" i="5"/>
  <c r="D10" i="5"/>
  <c r="AD6" i="5"/>
  <c r="G8" i="5" l="1"/>
  <c r="G10" i="5" s="1"/>
  <c r="K8" i="5"/>
  <c r="K9" i="5" s="1"/>
  <c r="O8" i="5"/>
  <c r="O10" i="5" s="1"/>
  <c r="S8" i="5"/>
  <c r="S10" i="5" s="1"/>
  <c r="W8" i="5"/>
  <c r="W10" i="5" s="1"/>
  <c r="H8" i="5"/>
  <c r="H9" i="5" s="1"/>
  <c r="L8" i="5"/>
  <c r="L10" i="5" s="1"/>
  <c r="P8" i="5"/>
  <c r="P10" i="5" s="1"/>
  <c r="T8" i="5"/>
  <c r="T10" i="5" s="1"/>
  <c r="X8" i="5"/>
  <c r="X9" i="5" s="1"/>
  <c r="I9" i="5"/>
  <c r="I10" i="5"/>
  <c r="M9" i="5"/>
  <c r="M10" i="5"/>
  <c r="Q9" i="5"/>
  <c r="Q10" i="5"/>
  <c r="U9" i="5"/>
  <c r="U10" i="5"/>
  <c r="Y9" i="5"/>
  <c r="Y10" i="5"/>
  <c r="F9" i="5"/>
  <c r="F10" i="5"/>
  <c r="J9" i="5"/>
  <c r="J10" i="5"/>
  <c r="R9" i="5"/>
  <c r="R10" i="5"/>
  <c r="V9" i="5"/>
  <c r="V10" i="5"/>
  <c r="Z9" i="5"/>
  <c r="Z10" i="5"/>
  <c r="N9" i="5"/>
  <c r="N10" i="5"/>
  <c r="D9" i="5"/>
  <c r="G9" i="5"/>
  <c r="O9" i="5"/>
  <c r="W9" i="5"/>
  <c r="T9" i="5"/>
  <c r="AD7" i="5"/>
  <c r="B6" i="4" s="1"/>
  <c r="AD8" i="5" l="1"/>
  <c r="P9" i="5"/>
  <c r="S9" i="5"/>
  <c r="T11" i="5"/>
  <c r="L9" i="5"/>
  <c r="L11" i="5" s="1"/>
  <c r="X10" i="5"/>
  <c r="X11" i="5" s="1"/>
  <c r="H10" i="5"/>
  <c r="H11" i="5" s="1"/>
  <c r="K10" i="5"/>
  <c r="K11" i="5" s="1"/>
  <c r="P11" i="5"/>
  <c r="Y11" i="5"/>
  <c r="S11" i="5"/>
  <c r="G11" i="5"/>
  <c r="R11" i="5"/>
  <c r="F11" i="5"/>
  <c r="V11" i="5"/>
  <c r="U11" i="5"/>
  <c r="N11" i="5"/>
  <c r="J11" i="5"/>
  <c r="Q11" i="5"/>
  <c r="I11" i="5"/>
  <c r="Z11" i="5"/>
  <c r="M11" i="5"/>
  <c r="C6" i="4"/>
  <c r="W11" i="5"/>
  <c r="O11" i="5"/>
  <c r="AD9" i="5" l="1"/>
  <c r="F6" i="4"/>
  <c r="E6" i="4"/>
  <c r="D11" i="5"/>
  <c r="AD10" i="5"/>
  <c r="G6" i="4" l="1"/>
  <c r="AD11" i="5"/>
  <c r="M17" i="3"/>
  <c r="M18" i="3"/>
  <c r="O18" i="3" s="1"/>
  <c r="M19" i="3"/>
  <c r="O19" i="3" s="1"/>
  <c r="M20" i="3"/>
  <c r="O20" i="3" s="1"/>
  <c r="M21" i="3"/>
  <c r="O21" i="3" s="1"/>
  <c r="M22" i="3"/>
  <c r="O22" i="3" s="1"/>
  <c r="M23" i="3"/>
  <c r="O23" i="3" s="1"/>
  <c r="M24" i="3"/>
  <c r="O24" i="3" s="1"/>
  <c r="M25" i="3"/>
  <c r="O25" i="3" s="1"/>
  <c r="M26" i="3"/>
  <c r="O26" i="3" s="1"/>
  <c r="M27" i="3"/>
  <c r="O27" i="3" s="1"/>
  <c r="M28" i="3"/>
  <c r="O28" i="3" s="1"/>
  <c r="M29" i="3"/>
  <c r="O29" i="3" s="1"/>
  <c r="M30" i="3"/>
  <c r="O30" i="3" s="1"/>
  <c r="M31" i="3"/>
  <c r="O31" i="3" s="1"/>
  <c r="M32" i="3"/>
  <c r="O32" i="3" s="1"/>
  <c r="M33" i="3"/>
  <c r="O33" i="3" s="1"/>
  <c r="M35" i="3"/>
  <c r="O35" i="3" s="1"/>
  <c r="M36" i="3"/>
  <c r="O36" i="3" s="1"/>
  <c r="M37" i="3"/>
  <c r="O37" i="3" s="1"/>
  <c r="M38" i="3"/>
  <c r="O38" i="3" s="1"/>
  <c r="M39" i="3"/>
  <c r="O39" i="3" s="1"/>
  <c r="M40" i="3"/>
  <c r="O40" i="3" s="1"/>
  <c r="M41" i="3"/>
  <c r="O41" i="3" s="1"/>
  <c r="M42" i="3"/>
  <c r="O42" i="3" s="1"/>
  <c r="O17" i="3" l="1"/>
  <c r="M185" i="3"/>
  <c r="L185" i="3"/>
  <c r="B3" i="4" s="1"/>
  <c r="N4" i="3"/>
  <c r="N42" i="3"/>
  <c r="N38" i="3"/>
  <c r="N29" i="3"/>
  <c r="N21" i="3"/>
  <c r="N37" i="3"/>
  <c r="N32" i="3"/>
  <c r="N28" i="3"/>
  <c r="N24" i="3"/>
  <c r="N20" i="3"/>
  <c r="N40" i="3"/>
  <c r="N36" i="3"/>
  <c r="N31" i="3"/>
  <c r="P31" i="3" s="1"/>
  <c r="N27" i="3"/>
  <c r="N23" i="3"/>
  <c r="N19" i="3"/>
  <c r="N33" i="3"/>
  <c r="N25" i="3"/>
  <c r="N17" i="3"/>
  <c r="N41" i="3"/>
  <c r="N39" i="3"/>
  <c r="N35" i="3"/>
  <c r="N30" i="3"/>
  <c r="N26" i="3"/>
  <c r="N22" i="3"/>
  <c r="N18" i="3"/>
  <c r="L1" i="3"/>
  <c r="B7" i="4" l="1"/>
  <c r="B8" i="4" s="1"/>
  <c r="B9" i="4" s="1"/>
  <c r="B11" i="4" s="1"/>
  <c r="C3" i="4"/>
  <c r="N185" i="3"/>
  <c r="L186" i="3"/>
  <c r="M1" i="3"/>
  <c r="O4" i="3"/>
  <c r="P35" i="3"/>
  <c r="P29" i="3"/>
  <c r="P26" i="3"/>
  <c r="P17" i="3"/>
  <c r="P23" i="3"/>
  <c r="P18" i="3"/>
  <c r="P27" i="3"/>
  <c r="P40" i="3"/>
  <c r="P24" i="3"/>
  <c r="P42" i="3"/>
  <c r="P33" i="3"/>
  <c r="P32" i="3"/>
  <c r="P21" i="3"/>
  <c r="P38" i="3"/>
  <c r="P41" i="3"/>
  <c r="P25" i="3"/>
  <c r="P19" i="3"/>
  <c r="P36" i="3"/>
  <c r="P20" i="3"/>
  <c r="P28" i="3"/>
  <c r="P37" i="3"/>
  <c r="P22" i="3"/>
  <c r="P30" i="3"/>
  <c r="P39" i="3"/>
  <c r="B10" i="4" l="1"/>
  <c r="B12" i="4" s="1"/>
  <c r="E3" i="4"/>
  <c r="E7" i="4" s="1"/>
  <c r="F3" i="4"/>
  <c r="P4" i="3"/>
  <c r="O185" i="3"/>
  <c r="P185" i="3" s="1"/>
  <c r="N1" i="3"/>
  <c r="Q51" i="3"/>
  <c r="Q56" i="3"/>
  <c r="C7" i="4"/>
  <c r="C9" i="4" s="1"/>
  <c r="O186" i="3"/>
  <c r="F7" i="4"/>
  <c r="O1" i="3"/>
  <c r="P1" i="3" l="1"/>
  <c r="G3" i="4"/>
  <c r="G7" i="4" s="1"/>
  <c r="C11" i="4"/>
  <c r="C10" i="4"/>
  <c r="C12" i="4" l="1"/>
  <c r="BN5" i="1"/>
  <c r="BN4" i="1" s="1"/>
  <c r="BP4" i="1" l="1"/>
  <c r="BN3" i="1"/>
  <c r="BN2" i="1"/>
  <c r="AP3" i="2"/>
  <c r="BP3" i="2" s="1"/>
  <c r="BP3" i="1" l="1"/>
  <c r="BP2" i="1"/>
  <c r="BN1" i="1"/>
  <c r="AP1" i="2"/>
  <c r="BP1" i="2" s="1"/>
  <c r="BP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SANTIAGO JIMENEZ</author>
    <author>Santiago Jiménez Osorio</author>
  </authors>
  <commentList>
    <comment ref="J1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LAS SOLICTARON CAMBIAR DE GRANDE A PEQUEÑAS - 2</t>
        </r>
      </text>
    </comment>
    <comment ref="J11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PD 1</t>
        </r>
      </text>
    </comment>
    <comment ref="N118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HAY 3, SE COBRO UNA DEMAS 9 MESES, SE DESCONTO EN EL MES DE NOV</t>
        </r>
      </text>
    </comment>
    <comment ref="O1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PD 1 </t>
        </r>
      </text>
    </comment>
    <comment ref="P11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PD 1 </t>
        </r>
      </text>
    </comment>
    <comment ref="N120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NO HAY, SE COBRO UNA DEMAS 9 MESES</t>
        </r>
      </text>
    </comment>
    <comment ref="L13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FUE DEVUELTA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SANTIAGO JIMENEZ</author>
  </authors>
  <commentList>
    <comment ref="E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SE ENTREGA EN LA MANZANA LIEVANO O ARCHIVO, COORDINAR CON EL SUPERVISOR</t>
        </r>
      </text>
    </comment>
  </commentList>
</comments>
</file>

<file path=xl/sharedStrings.xml><?xml version="1.0" encoding="utf-8"?>
<sst xmlns="http://schemas.openxmlformats.org/spreadsheetml/2006/main" count="2491" uniqueCount="1192">
  <si>
    <t>No.</t>
  </si>
  <si>
    <t>Bien</t>
  </si>
  <si>
    <t xml:space="preserve">Especificación </t>
  </si>
  <si>
    <t xml:space="preserve">Presentación </t>
  </si>
  <si>
    <t>Cantidad Mensual</t>
  </si>
  <si>
    <t>Descuento %</t>
  </si>
  <si>
    <t>Jabón para loza 1</t>
  </si>
  <si>
    <t>- Con agente(s) tensoactivo(s) principal(es) con efecto limpiador y desengrasante en una concentración mínima del 8%.
- Disponible en mínimo (2) dos fragancias
 - El  envase del producto deberá estar correctamente etiquetado bajo los parámetros establecidos en el sistema globalmente armonizado, indicando: nombre comercial del producto, pictogramas de los compuestos peligrosos e instrucciones de uso</t>
  </si>
  <si>
    <t>Líquido, en recipiente plástico con capacidad mínima de 3.785 cc</t>
  </si>
  <si>
    <t>Jabón para loza 2</t>
  </si>
  <si>
    <t>- Con agente(s) C35tensoactivo(s) principal(es) con efecto limpiador y desengrasante en una concentración mínima del 8%.
- Disponible en mínimo (2) dos fragancias
 -  El  envase del producto deberá estar correctamente etiquetado bajo los parámetros establecidos en el sistema globalmente armonizado, indicando: nombre comercial del producto, pictogramas de los compuestos peligrosos e instrucciones de uso</t>
  </si>
  <si>
    <t>Líquido, en recipiente plástico de mínimo 500 cc</t>
  </si>
  <si>
    <t>Jabón para loza 3</t>
  </si>
  <si>
    <t xml:space="preserve"> - Con agente(s) tensoactivo(s) principal(es) con efecto limpiador y desengrasante en una concentración mínima del 15%.
 - Disponible en mínimo (2) dos fragancias
 -  El  envase del producto deberá estar correctamente etiquetado, indicando: nombre comercial del producto, pictogramas de los compuestos peligrosos si aplica e instrucciones de uso.</t>
  </si>
  <si>
    <t>Crema, en recipiente plástico de mínimo 900 gr</t>
  </si>
  <si>
    <t>Jabón en barra</t>
  </si>
  <si>
    <t>-Composición de ácidos grasos de mínimo 50%.</t>
  </si>
  <si>
    <t>Barra, unidad con peso mínimo de 250 gr en
envoltura individual</t>
  </si>
  <si>
    <t>Jabón abrasivo</t>
  </si>
  <si>
    <t>-Con agente(s) tensoactivo(s) pincipal(es) con efecto limpiador, pulidor y desengrasante
- Con agente activo mínimo del 5%</t>
  </si>
  <si>
    <t>En polvo, en tarro de mínimo 500 gr</t>
  </si>
  <si>
    <t>Jabón de tocador</t>
  </si>
  <si>
    <t xml:space="preserve"> - Elaborado con grasas vegetales
 - Con agente humectante
 - pH modificar entre PH 5,5 a 7
 - Disponible en mínimo (2) dos fragancias
 -  Debe estar  correctamente etiquetados bajo los parámetros indicando: nombre comercial del producto, pictogramas de los compuestos peligrosos e instrucciones de uso</t>
  </si>
  <si>
    <t>Barra, unidad con peso mínimo de 125 gr en envoltura individual</t>
  </si>
  <si>
    <t>Jabón de dispensador para manos 1</t>
  </si>
  <si>
    <t>- Con agente limpiador en una concentración mínima del 6%
- Con agente humectante en una concentración mínima del 3%
- pH entre 5,5 a 7
- Disponible en mínimo (2) dos fragancias</t>
  </si>
  <si>
    <t>Líquido, en recipiente plástico con dispensador y capacidad mínima de 500 ml.</t>
  </si>
  <si>
    <t>Jabón de dispensador para manos 2</t>
  </si>
  <si>
    <t>Jabón de dispensador para manos 3</t>
  </si>
  <si>
    <t>- Con agente limpiador en una concentración mínima del 6%.
- Con agente antibacterial en una concentración mínima del 0,2%
- Con agente humectante en una concentración mínima del 3%
- pH entre 5,5 a 7
- Disponible en mínimo (2) dos fragancias</t>
  </si>
  <si>
    <t>Gel antibacterial para manos</t>
  </si>
  <si>
    <t>- Con agente antibacterial en una concentración mínima del 0,2%
- Con agente humectante
- pH entre 5, 5 a 7
- Con fragancia</t>
  </si>
  <si>
    <t>Gel, en recipiente plástico con capacidad mínima de 3.785 cc</t>
  </si>
  <si>
    <t>Limpiador multiusos 1</t>
  </si>
  <si>
    <t>- Con agente(s) tensoactivo(s) principal(es) con efecto limpiador en una concentración mínima del 8%
- Disponible en mínimo (2) dos fragancias
 - El envase debe estar  correctamente etiquetados bajo los parámetros establecidos en el sistema globalmente armonizado indicando: nombre comercial del producto, pictogramas de los compuestos peligrosos e instrucciones de uso</t>
  </si>
  <si>
    <t xml:space="preserve">Líquido, en recipiente plástico con capacidad mínima de 3.785 cc </t>
  </si>
  <si>
    <t>Limpiador multiusos 2</t>
  </si>
  <si>
    <t>- Con agente(s) tensoactivo(s) principal(es) con efecto limpiador y desengrasante en una concentración mínima del 8%
- Disponible en mínimo (2) dos fragancias
 - El envase debe estar  correctamente etiquetados bajo los parámetros establecidos en el sistema globalmente armonizado indicando: nombre comercial del producto, pictogramas de los compuestos peligrosos e instrucciones de uso</t>
  </si>
  <si>
    <t>Líquido, en recipiente plástico con capacidad mínima de 500 cc, con
atomizador de pistola.</t>
  </si>
  <si>
    <t>Limpiador multiusos 3</t>
  </si>
  <si>
    <t>Líquido, en recipiente plástico de repuesto  con capacidad mínima de 500 cc</t>
  </si>
  <si>
    <t>Líquido desengrasante</t>
  </si>
  <si>
    <t xml:space="preserve"> - Con agente(s) tensoactivo(s) principal(es) con efecto limpiador y desengrasante en una concentración mínima del 10%
 - El envase debe estar  correctamente etiquetados bajo los parámetros establecidos en el sistema globalmente armonizado indicando: nombre comercial del producto, pictogramas de los compuestos peligrosos e instrucciones de uso
</t>
  </si>
  <si>
    <t>Detergente multiusos en polvo</t>
  </si>
  <si>
    <t xml:space="preserve"> - Con agente tensoactivo de mínimo 60% de biodegradabilidad
  -Con efecto limpiador de mínimo 9%.
 -  El  envase del producto deberá estar correctamente etiquetado bajo los parámetros: nombre comercial del producto, pictogramas de los compuestos peligrosos e instrucciones de uso
</t>
  </si>
  <si>
    <t>Polvo, en bolsa plástica o recipiente plástico
con un peso de 1.000 gr</t>
  </si>
  <si>
    <t>Desinfectante para uso general 1</t>
  </si>
  <si>
    <t>- Con agente(s) tensoactivo(s) con efecto antibacterial en una concentración mínima del 0,2%
- Con agente(s) tensoactivo(s) con efecto limpiador y desengrasante en una concentración mínima del 1,5%
 - El envase debe estar  correctamente etiquetados bajo los parámetros establecidos en el sistema globalmente armonizado indicando: nombre comercial del producto, pictogramas de los compuestos peligrosos e instrucciones de uso</t>
  </si>
  <si>
    <t>Desinfectante para uso general 2</t>
  </si>
  <si>
    <t>Líquido, en recipiente plástico con capacidad mínima de 500 cc, con atomizador de pistola.</t>
  </si>
  <si>
    <t>Desinfectante para uso general 3</t>
  </si>
  <si>
    <t>Líquido, en recipiente plástico con capacidad mínima de 500 cc</t>
  </si>
  <si>
    <t>Desinfectante de alto nivel de desinfección para uso
hospitalario</t>
  </si>
  <si>
    <t xml:space="preserve"> - Con agentes bactericidas, fungicidas, tubercolicidas, esporicidas y virucidas.
 - Sin fragacia
 - El envase debe estar  correctamente etiquetados bajo los parámetros establecidos en el sistema globalmente armonizado indicando: nombre comercial del producto, pictogramas de los compuestos peligrosos e instrucciones de uso</t>
  </si>
  <si>
    <t>Líquido, en recipiente plástico con capacidad
mínima de 3.785 cc</t>
  </si>
  <si>
    <t>Pastilla desinfectante para sanitario</t>
  </si>
  <si>
    <t>- Con agentes bactericidas, fungicidas y virucidas.</t>
  </si>
  <si>
    <t>Unidad con peso mínimo de 45 gr</t>
  </si>
  <si>
    <t>Líquido para limpiar vidrios 1</t>
  </si>
  <si>
    <t>- Con agente(s) principal(es) con efecto limpiador y desengrasante en una concentración mínima del 4%
- Disponible mínimo en dos (2) fragancias
 - El envase debe estar  correctamente etiquetados bajo los parámetros establecidos en el sistema globalmente armonizado indicando: nombre comercial del producto, pictogramas de los compuestos peligrosos e instrucciones de uso</t>
  </si>
  <si>
    <t>Líquido para limpiar vidrios 2</t>
  </si>
  <si>
    <t>Líquido para limpiar vidrios 3</t>
  </si>
  <si>
    <t>Líquido, en recipiente plástico de repuesto con capacidad mínima
de 500 cc</t>
  </si>
  <si>
    <t>Blanqueador o hipoclorito 1</t>
  </si>
  <si>
    <t>- Solución con una concentración mínima del 5%
 - El  envase del producto deberá estar correctamente etiquetado, indicando: nombre comercial del producto, pictogramas de los compuestos peligrosos e instrucciones de uso
 -  El  envase del producto deberá estar correctamente etiquetado bajo los parámetros establecidos en el sistema globalmente armonizado, indicando: nombre comercial del producto, pictogramas de los compuestos peligrosos e instrucciones de uso</t>
  </si>
  <si>
    <t>Blanqueador o hipoclorito 2</t>
  </si>
  <si>
    <t>Líquido, en recipiente plástico con capacidad
mínima de 1.000 cc</t>
  </si>
  <si>
    <t>Blanqueador o hipoclorito 3</t>
  </si>
  <si>
    <t>- Granulado con una concentración mínima del 90%
 - El  envase del producto deberá estar correctamente etiquetado, indicando: nombre comercial del producto, pictogramas de los compuestos peligrosos e instrucciones de uso
 -  El  envase del producto deberá estar correctamente etiquetado bajo los parámetros establecidos en el sistema globalmente armonizado, indicando: nombre comercial del producto, pictogramas de los compuestos peligrosos e instrucciones de uso</t>
  </si>
  <si>
    <t>Granulado, en bolsa plástica de mínimo
1.000 g</t>
  </si>
  <si>
    <t>Alcohol industrial 1</t>
  </si>
  <si>
    <t xml:space="preserve"> - Solución acuosa de alcohol etílico desnaturalizado con una concentración mínima de 70%
 - Desnaturalizado</t>
  </si>
  <si>
    <t>Alcohol industrial 2</t>
  </si>
  <si>
    <t>- Solución acuosa de alcohol etílico desnaturalizado con una concentración mínima de 70%
- Desnaturalizado</t>
  </si>
  <si>
    <t>Líquido, en recipiente plástico con capacidad mínima de 1000cc</t>
  </si>
  <si>
    <t>Creolina 1</t>
  </si>
  <si>
    <t>- Solución con una concentración mínima de fenoles de 4%</t>
  </si>
  <si>
    <t>Líquido, en recipiente
plástico con capacidad mínima de 500 cc</t>
  </si>
  <si>
    <t>Creolina 2</t>
  </si>
  <si>
    <t>Líquido para limpiar equipos de oficina 1</t>
  </si>
  <si>
    <t xml:space="preserve"> - Con agente(s) principal(es) con efecto limpiador, desengrasante y desinfectante en una concentración mínima del 4%
 - El envase debe estar  correctamente etiquetados bajo los parámetros establecidos en el sistema globalmente armonizado indicando: nombre comercial del producto, pictogramas de los compuestos peligrosos e instrucciones de uso</t>
  </si>
  <si>
    <t>Líquido, en recipiente plástico con capacidad mínima de 500 cc con
atomizador</t>
  </si>
  <si>
    <t>Líquido para limpiar equipos de oficina 2</t>
  </si>
  <si>
    <t>Líquido, en recipiente plástico con capacidad
mínima de 500 cc</t>
  </si>
  <si>
    <t>Champú para alfombras y tapizados 1</t>
  </si>
  <si>
    <t>- Con agente(s) principal(es) con efecto limpiador en una concentración mínima del 8%
 - El envase debe estar  correctamente etiquetado: nombre comercial del producto, pictogramas de los compuestos peligrosos e instrucciones de uso</t>
  </si>
  <si>
    <t>Champú para alfombras y tapizados 2</t>
  </si>
  <si>
    <t>- Con agente(s) principal(es) con efecto limpiador en una concentración mínima del 8%
- Con agente espumante para la generación de
espuma seca
 - El envase debe estar  correctamente etiquetados: nombre comercial del producto, pictogramas de los compuestos peligrosos e instrucciones de uso</t>
  </si>
  <si>
    <t xml:space="preserve">Líquido, en recipiente plástico con capacidad mínima de 500 cc </t>
  </si>
  <si>
    <t>Desodorizador de alfombras y tapizados</t>
  </si>
  <si>
    <t>- Con agente con efecto neutralizador de la molécula de olor.</t>
  </si>
  <si>
    <t>Polvo, en recipiente plástico con un peso de
mínimo 400 gr</t>
  </si>
  <si>
    <t>Lustrador de muebles</t>
  </si>
  <si>
    <t xml:space="preserve"> - Con agentes limpiadores y abrillantadores en una concentración mínima del 5%
 -  El  envase del producto deberá estar correctamente etiquetado bajo los parámetros establecidos en el sistema globalmente armonizado, indicando: nombre comercial del producto, pictogramas de los compuestos peligrosos e instrucciones de uso</t>
  </si>
  <si>
    <t>Líquido, en recipiente plástico con capacidad mínima de 200 cc</t>
  </si>
  <si>
    <t>Líquido cubre rasguños para madera</t>
  </si>
  <si>
    <t xml:space="preserve">
-  Con agentes limpiadores y abrillantadores en una concentración mínima del 5%)
</t>
  </si>
  <si>
    <t>En recipiente plástico
con capacidad mínima de 240 cc</t>
  </si>
  <si>
    <t>Crema para cuero</t>
  </si>
  <si>
    <t xml:space="preserve"> - Con agentes limpiadores y abrillantadores en una concentración mínima del 5% </t>
  </si>
  <si>
    <t>Crema, en recipiente plástico con capacidad
mínima de 200 cc</t>
  </si>
  <si>
    <t>Cera Polimérica</t>
  </si>
  <si>
    <t>- Polimérica autobrillante.
- Con polímeros acrílicos, nivelantes y plastificantes.
- Neutra (para pisos de todos los colores)
- Contenido mínimo de sólidos del 10%</t>
  </si>
  <si>
    <t>Cera emulsionada Neutra</t>
  </si>
  <si>
    <t>- Emulsionada
- Neutra (para pisos de todos los colores)
- Contenido mínimo de sólidos del 5%</t>
  </si>
  <si>
    <t>Cera emulsionada roja</t>
  </si>
  <si>
    <t>- Emulsionada
- Roja
- Contenido mínimo de sólidos del 5%
- Antideslizante</t>
  </si>
  <si>
    <t>Cera solvente</t>
  </si>
  <si>
    <t>- Solvente
- Contenido mínimo de sólidos del 10%</t>
  </si>
  <si>
    <t>Sellante para pisos</t>
  </si>
  <si>
    <t>- Polimérico autobrillante.
- Con polímeros acrílicos, nivelantes y plastificantes.
- Contenido mínimo de sólidos del 20%
 - El envase debe estar  correctamente etiquetados bajo los parámetros establecidos en el sistema globalmente armonizado indicando: nombre comercial del producto, pictogramas de los compuestos peligrosos e instrucciones de uso</t>
  </si>
  <si>
    <t>Mantenedor de pisos</t>
  </si>
  <si>
    <t>- Polimérico autobrillante.
- Con polímeros acrílicos, nivelantes y plastificantes.
- Contenido mínimo de sólidos del 8%</t>
  </si>
  <si>
    <t>Líquido, en recipiente
plástico con capacidad mínima de 3.785 cc</t>
  </si>
  <si>
    <t>Removedor de cera</t>
  </si>
  <si>
    <t>- Con agente activo alcalino en una concentración mínima del 9%
- pH entre 11 y 14</t>
  </si>
  <si>
    <t>Abrillantador para piso laminado</t>
  </si>
  <si>
    <t>- Con agente(s) con efecto limpiador y brillador.</t>
  </si>
  <si>
    <t xml:space="preserve">Jabón neutro para pisos </t>
  </si>
  <si>
    <t xml:space="preserve"> - Jabón multiusos
 - PH Neutro, 
 - No corrosivo ni tóxico. </t>
  </si>
  <si>
    <t>Varsol  ecológico 1</t>
  </si>
  <si>
    <t>- Solución con agentes desinfectantes, desmanchadores y desengrasantes  en concentración mínima del 15%.
- Biodegradable mínimo en un 95%</t>
  </si>
  <si>
    <t>Líquido, en recipiente plástico con capacidad mínima de 1000 cc</t>
  </si>
  <si>
    <t>Varsol ecológico 2</t>
  </si>
  <si>
    <t>Desmanchador multiusos</t>
  </si>
  <si>
    <t>- Con agente(s) tensoactivo(s) con efecto limpiador y desengrasante
- Para superficies de todo tipo.</t>
  </si>
  <si>
    <t>Crema, en bolsa plástica de mínimo 500 gr</t>
  </si>
  <si>
    <t>Brillametal en crema</t>
  </si>
  <si>
    <t>- Con agentes con efecto limpiador, pulidor y brillador.
- Para todo tipo de metales
 - El  envase del producto deberá estar correctamente etiquetado, indicando: nombre comercial del producto, pictogramas de los compuestos peligrosos e instrucciones de uso</t>
  </si>
  <si>
    <t>En crema de mínimo 70 gr</t>
  </si>
  <si>
    <t>Brillametal líquido</t>
  </si>
  <si>
    <t>- Con agentes con efecto limpiador, pulidor y brillador.
- Para todo tipo de metales</t>
  </si>
  <si>
    <t>Líquido , en recipiente plástico con capacidad mínima de 250 ml</t>
  </si>
  <si>
    <t>Betún</t>
  </si>
  <si>
    <t>- Contenido mínimo de sólidos del 30%
- Color negro</t>
  </si>
  <si>
    <t>Tarro de mínimo 100 gr</t>
  </si>
  <si>
    <t>Ambientador 1</t>
  </si>
  <si>
    <t>- Solución con alcohol etílico y solventes.
- Con fragancia en una concentración del 1,5%
- En múltiples fragancias
 - Envase correctamente etiquetado bajo los parámetros establecidos en el sistema globalmente armonizado.</t>
  </si>
  <si>
    <t>Ambientador 2</t>
  </si>
  <si>
    <t>- Solución con alcohol etílico y solventes.
- Con fragancia en una concentración del 1,5%
- En múltiples fragancias
- libre de CFC
 - Envase correctamente etiquetado bajo los parámetros establecidos indicando: nombre comercial del producto, pictogramas de los compuestos peligrosos e instrucciones de uso.</t>
  </si>
  <si>
    <t>Líquido, en aerosol seguro para la capa de ozono con capacidad mínima de 400 cc</t>
  </si>
  <si>
    <t>Insecticida 1</t>
  </si>
  <si>
    <t>- Para eliminar insectos rastreros.
- Con acción residual hasta por 4 semanas
- Sin olor
- Libre de CFC
 - El  envase del producto deberá estar correctamente etiquetado, indicando: nombre comercial del producto, pictogramas de los compuestos peligrosos e instrucciones de uso</t>
  </si>
  <si>
    <t>Líquido, en aerosol seguro para la capa de ozono con capacidad
mínima de 350 cc</t>
  </si>
  <si>
    <t>Insecticida 2</t>
  </si>
  <si>
    <t>- Para eliminar insectos voladores
- Con acción residual hasta por 4 semanas
- Sin olor
- Libre de CFC
 - El  envase del producto deberá estar correctamente etiquetado, indicando: nombre comercial del producto, pictogramas de los compuestos peligrosos e instrucciones de uso</t>
  </si>
  <si>
    <t>Limpiones 1</t>
  </si>
  <si>
    <t>- En tela de toalla fileteada
- Color blanco sin estampado
- Tamaño mínimo de 45cm de largo por 45cm de ancho.</t>
  </si>
  <si>
    <t>Unidad</t>
  </si>
  <si>
    <t>Limpiones 2</t>
  </si>
  <si>
    <t>- En tela de toalla fileteada
- Color blanco sin estampado
-Tamaño mínimo de 100 cm de largo por 70 cm de ancho</t>
  </si>
  <si>
    <t>Limpiones 3</t>
  </si>
  <si>
    <t>- En tela fileteada
- Color blanco sin estampado
- Tamaño mínimo de 45 cm de largo por 45 cm de ancho</t>
  </si>
  <si>
    <t>Limpiones 4</t>
  </si>
  <si>
    <t>- En tela fileteada
- Color blanco sin estampado
-Tamaño mínimo de 100 cm de largo por 70 cm de ancho</t>
  </si>
  <si>
    <t>Limpiones 5</t>
  </si>
  <si>
    <t>- En tela tipo galleta fileteada
- Color blanco o beige sin estampado
-Tamaño mínimo de 100 cm de largo por 70 cm de ancho</t>
  </si>
  <si>
    <t>Bayetilla 1</t>
  </si>
  <si>
    <t xml:space="preserve"> - En tela fileteada
 -  100% algodón y fibra natural 
- Color blanco sin estampado
-Tamaño mínimo de 100 cm de largo por 70 cm de ancho</t>
  </si>
  <si>
    <t>Bayetilla 2</t>
  </si>
  <si>
    <t xml:space="preserve"> - En tela fileteada
 - 100% algodón y fibra natural 
 - Color rojo sin estampado
 -Tamaño mínimo de 100 cm de largo por 70 cm de ancho</t>
  </si>
  <si>
    <t>Toalla en tela blanca para pisos por metro (repuesto de haraganes)</t>
  </si>
  <si>
    <t xml:space="preserve"> - Elaborado  en microfibras
 - Color blanco
 - Tamaño mínimo de 100 cm de largo por 70 cm de ancho</t>
  </si>
  <si>
    <t>Paño absorbente multiusos 1</t>
  </si>
  <si>
    <t>- Material que no libera motas o pelusas
-Interfoliado
- Reutilizable
- Tamaño mínimo de 38 cm de largo por 25 cm de ancho</t>
  </si>
  <si>
    <t>Paño absorbente multiusos 2</t>
  </si>
  <si>
    <t>- Material que no libera motas o pelusas
- Interfolidado
- Reutilizable
- Tamaño mínimo de 18 cm de largo por 20 cm de ancho</t>
  </si>
  <si>
    <t>Estopa</t>
  </si>
  <si>
    <t>- Hecha 100% de hilos de algodón blanco peinado.
-Suave al tacto, para lustrar</t>
  </si>
  <si>
    <t>Bolsa de mínimo 400 gr.</t>
  </si>
  <si>
    <t>Esponjilla 1</t>
  </si>
  <si>
    <t>- Espuma enmallada
- Tamaño mínimo de 7 cm de largo por 10 cm de ancho</t>
  </si>
  <si>
    <t>Esponjilla 2</t>
  </si>
  <si>
    <t>- Doble uso (material de esponjilla blanda y abrasiva)
- Tamaño mínimo de 7 cm de largo por 10 cm de
ancho</t>
  </si>
  <si>
    <t>Esponjilla 3</t>
  </si>
  <si>
    <t>- Abrasiva
- Tamaño mínimo de 9 cm de largo por 12 cm de</t>
  </si>
  <si>
    <t>Esponjilla 4</t>
  </si>
  <si>
    <t>- Elaborada con fibra de acero inoxidable para dar brillo
- Tamaño mínimo de 5 cm de largo por 5 cm de</t>
  </si>
  <si>
    <t>Esponjilla 5</t>
  </si>
  <si>
    <t>- Elaborada con alambre de acero inoxidable
- Tamaño mínimo de 7 cm de largo por 10 cm de ancho</t>
  </si>
  <si>
    <t>Escoba 1</t>
  </si>
  <si>
    <t xml:space="preserve">- Cerdas suaves elaboradas con PET calibre entre 0,3 y 0,4 mm.
- Área de barrido mínima de 25 cm de largo por 8 cm de ancho por 10 cm de alto
- Material de base en plástico con acople tipo rosca
</t>
  </si>
  <si>
    <t>Escoba 2</t>
  </si>
  <si>
    <t xml:space="preserve">- Cerdas duras elaboradas con PET calibre entre 0,4 y 0,6 mm.
- Área de barrido mínima de 25 cm de largo por 8 cm de ancho por 10 cm de alto
- Material de base en plástico con acople tipo rosca
</t>
  </si>
  <si>
    <t>Escoba 3</t>
  </si>
  <si>
    <t xml:space="preserve">- Cerdas suaves elaboradas con PET calibre entre 0,3 y 0,4 mm.
- Área de barrido mínima de 35 cm de largo por 8 cm de ancho por 10 cm de alto
- Material de base en plástico con acople tipo rosca
</t>
  </si>
  <si>
    <t>Escoba 4</t>
  </si>
  <si>
    <t xml:space="preserve">- Cerdas duras elaboradas con PET calibre entre 0,4 y 0,6 mm.
- Área de barrido mínima de 35 cm de largo por 8 cm de ancho por 10 cm de alto
- Material de base en plástico con acople tipo rosca
</t>
  </si>
  <si>
    <t>Mango metálico escoba 1</t>
  </si>
  <si>
    <t xml:space="preserve">- Extensión mínima de 140 cm
- Acople plástico o rosca para palos de escoba
 </t>
  </si>
  <si>
    <t>Mango madera escoba 1</t>
  </si>
  <si>
    <t xml:space="preserve">- Extensión mínima de 140 cm
 -Acople plástico o rosca para palos de escoba
 </t>
  </si>
  <si>
    <t>Cepillos 1</t>
  </si>
  <si>
    <t>- Tipo plancha, con mango de plástico
- Cuerpo elaborado en plástico
- Cerdas duras en fibra plástica
- Tamaño mínimo de 15 cm de largo por 5cm de ancho por 6 cm de alto.</t>
  </si>
  <si>
    <t>Cepillos 2</t>
  </si>
  <si>
    <t>- Para pisos
- Cuerpo elaborado en plástico
- Cerdas duras en fibra plástica
- Tamaño mínimo de 23 cm de largo por 6 cm de ancho por 7 cm de alto.
- Mango metálico con una extensión mínima de
140 cm</t>
  </si>
  <si>
    <t>Cepillos 3</t>
  </si>
  <si>
    <t>- Para pisos
- Cuerpo elaborado en plástico
- Cerdas duras en fibra plástica
- Tamaño mínimo de 35 cm de largo por 6 cm de ancho por 7 cm de alto.
- Mango metálico con una extensión mínima de
140 cm</t>
  </si>
  <si>
    <t>Trapero 1</t>
  </si>
  <si>
    <t xml:space="preserve"> - Elaborado con hilaza de algodón natural
 - Mecha con peso mínimo 250 gr y extensión mínima de 32 cm de  largo
 - Material de base en plástico con acople tipo rosca
</t>
  </si>
  <si>
    <t>Trapero 2</t>
  </si>
  <si>
    <t xml:space="preserve">- Elaborado con hilaza de algodón natural
- Mecha con peso mínimo de 350 gr y extensión mínima de 32 cm de largo
- Material de base en plástico con acople tipo rosca
</t>
  </si>
  <si>
    <t>Trapero 3</t>
  </si>
  <si>
    <t>- Elaborado con hilaza de algodón natural
- Mecha con peso mínimo de 450 gr y extensión mínima de 32 cm de largo
- Material de base en plástico con acople tipo rosca</t>
  </si>
  <si>
    <t>Mango metálico trapero 1</t>
  </si>
  <si>
    <t>Mango madera trapero 1</t>
  </si>
  <si>
    <t>Cepillo para sanitario (churrusco)</t>
  </si>
  <si>
    <t>- Cerdas duras elaboradas en fibras plásticas
- Extensión mínima de las cerdas es de 2,5 cm
- Base y mango elaborados en plástico
- Mango con longitud mínima de 33 cm</t>
  </si>
  <si>
    <t>Pads 1</t>
  </si>
  <si>
    <t>- Para brillo
- Diámetro mínimo de 16 pulgadas
- Rojo o blanco</t>
  </si>
  <si>
    <t>Pads 2</t>
  </si>
  <si>
    <t>- Para remoción
- Diámetro mínimo de 16 pulgadas
- Café o negro</t>
  </si>
  <si>
    <t>Pads 3</t>
  </si>
  <si>
    <t>- Para brillo
- Diámetro mínimo de 20 pulgadas
- Rojo o blanco</t>
  </si>
  <si>
    <t>Pads 4</t>
  </si>
  <si>
    <t>- Para remoción
- Diámetro mínimo de 20 pulgadas
- Café o negro</t>
  </si>
  <si>
    <t>Boneth 1</t>
  </si>
  <si>
    <t>- Diámetro mínimo de 16 pulgadas
- Elaborado en hilaza de algodón</t>
  </si>
  <si>
    <t>Boneth 2</t>
  </si>
  <si>
    <t>- Diámetro mínimo de 20 pulgadas
- Elaborado en hilaza de algodón</t>
  </si>
  <si>
    <t>Bolsas plástica 1</t>
  </si>
  <si>
    <t>- Elaborada en polietileno de baja densidad
- De color negro
- Calibre de mínimo 1
- Tamaño de 40 cm de ancho por 55 cm de largo</t>
  </si>
  <si>
    <t>Paquete de mínimo 6</t>
  </si>
  <si>
    <t>Bolsas plástica 2</t>
  </si>
  <si>
    <t>- Elaborada en polietileno de baja densidad
- De color verde
- Calibre de mínimo 1
- Tamaño de 40 cm de ancho por 55 cm de largo</t>
  </si>
  <si>
    <t>Bolsas plástica 3</t>
  </si>
  <si>
    <t>- Elaborada en polietileno de baja densidad
- De color blanco
- Calibre de mínimo 1
- Tamaño de 40 cm de ancho por 55 cm de largo</t>
  </si>
  <si>
    <t>Bolsas plástica 4</t>
  </si>
  <si>
    <t>- Elaborada en polietileno de baja densidad
- De color rojo
- Calibre de mínimo 1
- Tamaño de 40 cm de ancho por 55 cm de largo
 - Con impresión de aviso de riesgo biológico</t>
  </si>
  <si>
    <t>Bolsas plástica 5</t>
  </si>
  <si>
    <t>- Elaborada en polietileno de baja densidad
- De color azul
- Calibre de mínimo 1
- Tamaño de 40 cm de ancho por 55 cm de largo</t>
  </si>
  <si>
    <t>Bolsas plástica 6</t>
  </si>
  <si>
    <t>- Elaborada en polietileno de baja densidad
- De color gris
- Calibre de mínimo 1
- Tamaño de 40 cm de ancho por 55 cm de largo</t>
  </si>
  <si>
    <t>Bolsas plástica 7</t>
  </si>
  <si>
    <t>- Elaborada en polietileno de baja densidad
- De color amarillo
- Calibre de mínimo 1
- Tamaño de 40 cm de ancho por 55 cm de largo</t>
  </si>
  <si>
    <t>Bolsas plástica 8</t>
  </si>
  <si>
    <t>- Elaborada en polietileno de baja densidad
- De color negro
-Calibre de mínimo 2
- Tamaño de 60 cm de ancho por 70 cm de largo</t>
  </si>
  <si>
    <t>Bolsas plástica 9</t>
  </si>
  <si>
    <t>- Elaborada en polietileno de baja densidad
- De color verde
- Calibre de mínimo 2
- Tamaño de 60 cm de ancho por 70 cm de largo</t>
  </si>
  <si>
    <t>Bolsas plástica 10</t>
  </si>
  <si>
    <t>- Elaborada en polietileno de baja densidad
- De color blanco
- Calibre de mínimo 2
- Tamaño de 60 cm de ancho por 70 cm de largo</t>
  </si>
  <si>
    <t>Bolsas plástica 11</t>
  </si>
  <si>
    <t>- Elaborada en polietileno de baja densidad
- De color rojo
- Calibre de mínimo 2
- Tamaño de 60 cm de ancho por 70 cm de largo
- Con impresión de aviso de riesgo biológico</t>
  </si>
  <si>
    <t>Bolsas plástica 12</t>
  </si>
  <si>
    <t xml:space="preserve">- Elaborada en polietileno de baja densidad
- De color azul
- Calibre de mínimo 2
- Tamaño de 60 cm de ancho por 70 cm de largo
</t>
  </si>
  <si>
    <t>Bolsas plástica 13</t>
  </si>
  <si>
    <t xml:space="preserve">- Elaborada en polietileno de baja densidad
- De color gris
- Calibre de mínimo 2
- Tamaño de 60 cm de ancho por 70 cm de largo
</t>
  </si>
  <si>
    <t>Bolsas plástica 14</t>
  </si>
  <si>
    <t xml:space="preserve">- Elaborada en polietileno de baja densidad
- De color amarillo
- Calibre de mínimo 2
- Tamaño de 60 cm de ancho por 70 cm de largo
</t>
  </si>
  <si>
    <t>Bolsas plástica 15</t>
  </si>
  <si>
    <t>- Elaborada en polietileno de baja densidad
- De color negro
- Calibre de mínimo 2
- Tamaño de 70 cm de ancho por 90 cm de largo</t>
  </si>
  <si>
    <t>Bolsas plástica 16</t>
  </si>
  <si>
    <t>- Elaborada en polietileno de baja densidad
- De color verde
- Calibre de mínimo 2
- Tamaño de 70 cm de ancho por 90 cm de largo</t>
  </si>
  <si>
    <t>Bolsas plástica 17</t>
  </si>
  <si>
    <t>- Elaborada en polietileno de baja densidad
- De color blanco
- Calibre de mínimo 2
- Tamaño de 70 cm de ancho por 90 cm de largo</t>
  </si>
  <si>
    <t>Bolsas plástica 18</t>
  </si>
  <si>
    <t>- Elaborada en polietileno de baja densidad
- De color rojo
- Calibre de mínimo 2
- Tamaño de 70 cm de ancho por 90 cm de largo
- Con impresión de aviso de riesgo biológico</t>
  </si>
  <si>
    <t>Bolsas plástica 19</t>
  </si>
  <si>
    <t xml:space="preserve">- Elaborada en polietileno de baja densidad
- De color azul
- Calibre de mínimo 2
- Tamaño de 70 cm de ancho por 90 cm de largo
</t>
  </si>
  <si>
    <t>Bolsas plástica 20</t>
  </si>
  <si>
    <t xml:space="preserve">- Elaborada en polietileno de baja densidad
- De color gris
- Calibre de mínimo 2
- Tamaño de 70 cm de ancho por 90 cm de largo
</t>
  </si>
  <si>
    <t>Bolsas plástica 21</t>
  </si>
  <si>
    <t xml:space="preserve">- Elaborada en polietileno de baja densidad
- De color amarillo
- Calibre de mínimo 2
- Tamaño de 70 cm de ancho por 90 cm de largo
</t>
  </si>
  <si>
    <t>Bolsas plástica 22</t>
  </si>
  <si>
    <t>- Elaborada en polietileno de baja densidad
- De color negro
- Calibre de mínimo 3
- Tamaño de 80 cm de ancho por 110 cm de largo</t>
  </si>
  <si>
    <t>Bolsas plástica 23</t>
  </si>
  <si>
    <t>- Elaborada en polietileno de baja densidad
- De color verde
- Calibre de mínimo 3
- Tamaño de 80 cm de ancho por 110 cm de largo</t>
  </si>
  <si>
    <t>Bolsas plástica 24</t>
  </si>
  <si>
    <t>- Elaborada en polietileno de baja densidad
- De color blanco
-Calibre de mínimo 3
- Tamaño de 80 cm de ancho por 110 cm de largo</t>
  </si>
  <si>
    <t>Bolsas plástica 25</t>
  </si>
  <si>
    <t>- Elaborada en polietileno de baja densidad
- De color rojo
-Calibre de mínimo 3
- Tamaño de 80 cm de ancho por 110 cm de largo
- Con impresión de aviso de riesgo biológico</t>
  </si>
  <si>
    <t>Bolsas plástica 26</t>
  </si>
  <si>
    <t xml:space="preserve">- Elaborada en polietileno de baja densidad
- De color azul
-Calibre de mínimo 3
- Tamaño de 80 cm de ancho por 110 cm de largo
</t>
  </si>
  <si>
    <t>Bolsas plástica 27</t>
  </si>
  <si>
    <t xml:space="preserve">- Elaborada en polietileno de baja densidad
- De color gris
-Calibre de mínimo 3
- Tamaño de 80 cm de ancho por 110 cm de largo
</t>
  </si>
  <si>
    <t>Bolsas plástica 28</t>
  </si>
  <si>
    <t xml:space="preserve">- Elaborada en polietileno de baja densidad
- De color amarilla
-Calibre de mínimo 3
- Tamaño de 80 cm de ancho por 110 cm de largo
</t>
  </si>
  <si>
    <t>Guantes 1</t>
  </si>
  <si>
    <t>- Tipo doméstico
- Elaborados en látex
- Calibre mínimo de 18
- Tallas 7 a 9
- Color amarillo</t>
  </si>
  <si>
    <t>Par</t>
  </si>
  <si>
    <t>Guantes 2</t>
  </si>
  <si>
    <t>- Tipo doméstico
- Elaborados en látex
- Calibre mínimo de 18
- Tallas 7 a 9
- Color negro</t>
  </si>
  <si>
    <t>Guantes 3</t>
  </si>
  <si>
    <t>- Tipo doméstico
- Elaborados en látex
- Calibre mínimo de 25
- Tallas 7 a 9
- Color negro</t>
  </si>
  <si>
    <t>Guantes 4</t>
  </si>
  <si>
    <t>- Tipo doméstico
- Elaborados en látex
- Calibre mínimo de 25
- Tallas 7 a 9
- Color rojo</t>
  </si>
  <si>
    <t>Guantes 5</t>
  </si>
  <si>
    <t>- Tipo industrial
- Elaborados en látex
- Calibre mínimo de 35
- Tallas 7 a 9
- Color negro</t>
  </si>
  <si>
    <t>Guantes 6</t>
  </si>
  <si>
    <t>- Elaborados en látex desechable (tipo cirugía)
- Empovaldos
- Tallas XS-XXL</t>
  </si>
  <si>
    <t>Caja de mínimo 100 unidades</t>
  </si>
  <si>
    <t>Guantes 7</t>
  </si>
  <si>
    <t>- Elaborados en carnaza
- Tallas 7 a 9</t>
  </si>
  <si>
    <t>Guantes 8</t>
  </si>
  <si>
    <t>- Tipo mosquetero
- Calibre mínimo de 40
- Tallas 7 a 9
- Color negro</t>
  </si>
  <si>
    <t>Guantes 9</t>
  </si>
  <si>
    <t>- Elaborados en hilaza
- Tallas 7 a 9</t>
  </si>
  <si>
    <t>Tapabocas 1</t>
  </si>
  <si>
    <t>- Elaborado en tela no tejida
- Desechable
- Con tiras elásticas</t>
  </si>
  <si>
    <t>Caja de mínimo 50 unidades</t>
  </si>
  <si>
    <t>Tapabocas 2</t>
  </si>
  <si>
    <t>- Elaborado en tela no tejida de Polipropileno y Poliéster
- Desechable
- Con tiras elásticas
- Con soporte nasal</t>
  </si>
  <si>
    <t>Papel higiénico 1</t>
  </si>
  <si>
    <t xml:space="preserve"> - Rollo con longitud mínima de 30 metros
 - Doble hoja blanca
 - Sin fragancia</t>
  </si>
  <si>
    <t>Rollo</t>
  </si>
  <si>
    <t>Papel higiénico 2</t>
  </si>
  <si>
    <t>- Rollo con longitud mínima de 250 metros
- Doble hoja de color natural
- Sin fragancia</t>
  </si>
  <si>
    <t>Papel higiénico 3</t>
  </si>
  <si>
    <t>- Rollo con longitud mínima de 250 metros
- Doble hoja blanca
- Sin fragancia</t>
  </si>
  <si>
    <t>Papel higiénico 4</t>
  </si>
  <si>
    <t>- Rollo con longitud mínima de 400 metros
- Hoja sencilla de color natural
- Sinfragancia</t>
  </si>
  <si>
    <t>Papel higiénico 5</t>
  </si>
  <si>
    <t xml:space="preserve"> - Rollo con longitud mínima de 400 metros
 - Hoja sencilla de color blanco
 - Sin fragancia</t>
  </si>
  <si>
    <t>Papel higiénico 6</t>
  </si>
  <si>
    <t xml:space="preserve"> 
-Tipo multihoja blanco doble hoja
</t>
  </si>
  <si>
    <t>Paquete de mínimo
250 unidades</t>
  </si>
  <si>
    <t>Toallas para manos 1</t>
  </si>
  <si>
    <t>- Rollo con longitud mínima de 100 metros
- Doble hoja con un tamaño mínimo 15 cm de ancho
- Disponibles en color blanco</t>
  </si>
  <si>
    <t>Toallas para manos 2</t>
  </si>
  <si>
    <t>- Rollo con longitud mínima de 100 metros
- Doble hoja con un tamaño mínimo 15 cm de ancho
- Disponibles en color natural</t>
  </si>
  <si>
    <t>Toallas para manos 3</t>
  </si>
  <si>
    <t xml:space="preserve"> - Rollo con longitud mínima de 150 metros
 - Doble hoja con un tamaño mínimo 15 cm de ancho
 - Disponibles en color blanco
 - Sin olor o fragancia</t>
  </si>
  <si>
    <t>Toallas para manos 4</t>
  </si>
  <si>
    <t xml:space="preserve"> - Rollo con longitud mínima de 150 metros
 - Doble hoja con un tamaño mínimo 15 cm de ancho
 - Disponibles en color natural
 - Sin fragancia</t>
  </si>
  <si>
    <t>Toallas para manos 5</t>
  </si>
  <si>
    <t>- Rollo con longitud mínima de 250 metros
- Hoja sencilla  con un tamaño mínimo de15 cm de ancho
- Hoja color natural</t>
  </si>
  <si>
    <t>Toallas para manos 6</t>
  </si>
  <si>
    <t>- Toallas interdobladas, paquete con mínimo 150 unidades
- Doble hoja con un tamaño mínimo de 20 cm de largo por 15 cm de ancho
 - Hoja color natural</t>
  </si>
  <si>
    <t>Toallas para manos 7</t>
  </si>
  <si>
    <t>- Toallas interdobladas, paquete con mínimo 150 unidades
- Doble hoja con un tamaño mínimo de 20 cm de largo por 15 cm de ancho
 - Hoja color blanco</t>
  </si>
  <si>
    <t>Pañuelos</t>
  </si>
  <si>
    <t>- Doble hoja
- Color blanco</t>
  </si>
  <si>
    <t>Caja de mínimo 70
unidades</t>
  </si>
  <si>
    <t>Vasos 1</t>
  </si>
  <si>
    <t>- Elaborado en plástico
- Color blanco
- Capacidad mínima de 9 oz</t>
  </si>
  <si>
    <t>Paquete de mínimo 50 unidades</t>
  </si>
  <si>
    <t>Vasos 2</t>
  </si>
  <si>
    <t xml:space="preserve"> - Elaborado en cartón 97% biodegradable
- Capacidad mínima de 4 oz</t>
  </si>
  <si>
    <t>Vasos 3</t>
  </si>
  <si>
    <t xml:space="preserve"> - Elaborado en cartón 97% biodegradable
 - Capacidad mínima de 6 oz</t>
  </si>
  <si>
    <t>Paquete de mínimo 50</t>
  </si>
  <si>
    <t>Vasos 4</t>
  </si>
  <si>
    <t xml:space="preserve"> - Elaborado en cartón 97% biodegradable
- Capacidad mínima de 9 oz</t>
  </si>
  <si>
    <t>Mezclador 1</t>
  </si>
  <si>
    <t>- Elaborados en plástico
- Calibre mínimo de 2
- Longitud mínima de 11 cm
- Color rojo, café o blanco</t>
  </si>
  <si>
    <t>Paquete de mínimo 500</t>
  </si>
  <si>
    <t>Mezclador 2</t>
  </si>
  <si>
    <t xml:space="preserve">
 - Mezcladores  elaborados en madera y/o apartir de recursos renovables como la caña de azucar y/o almidón de maíz
  - Longitud mínima de 11 cm</t>
  </si>
  <si>
    <t>Cuchara</t>
  </si>
  <si>
    <t>- Elaboradas en plástico
- Color blanco
- Longitud total mínima de 16 cm</t>
  </si>
  <si>
    <t>Paquete de mínimo 20 unidades</t>
  </si>
  <si>
    <t>Tenedor 1</t>
  </si>
  <si>
    <t>Tenedor 2</t>
  </si>
  <si>
    <t>- Elaboradas en plástico
- Color blanco
- Longitud total mínima de 12 cm</t>
  </si>
  <si>
    <t>Cuchillo</t>
  </si>
  <si>
    <t>- Elaborados en plástico
- Color blanco
- Longitud total mínima de 16 cm</t>
  </si>
  <si>
    <t>Cuchara pequeña</t>
  </si>
  <si>
    <t>Platos 1</t>
  </si>
  <si>
    <t>- Elaborados en plástico
- Llanos
- Color blanco
- Diámetro mínimo de 22 cm</t>
  </si>
  <si>
    <t>Platos 2</t>
  </si>
  <si>
    <t>- Elaborados en plástico
- Llanos
- Color blanco
- Diámetro mínimo de 15 cm</t>
  </si>
  <si>
    <t>Platos 3</t>
  </si>
  <si>
    <t>- Elaborados en plástico
- Hondos
- Color blanco
- Diámetro mínimo de 25 cm</t>
  </si>
  <si>
    <t>Servilleta papel</t>
  </si>
  <si>
    <t>- Tipo cafetería
 - Dobe hoja
- Color blanco
- Dimensiones mínimas de 25 cm de largo y 15 cm de ancho</t>
  </si>
  <si>
    <t>Paquete de mínimo 100 unidades</t>
  </si>
  <si>
    <t>Filtro para greca 1</t>
  </si>
  <si>
    <t>- Elaborada en tela
- Para greca
- Capacidad de media libra</t>
  </si>
  <si>
    <t>Filtro para greca 2</t>
  </si>
  <si>
    <t>- Elaborada en tela
- Para greca
- Capacidad de una 1 libra</t>
  </si>
  <si>
    <t>Filtro para greca 3</t>
  </si>
  <si>
    <t>- Elaborada en tela
- Para greca
- Capacidad de dos 2 libras</t>
  </si>
  <si>
    <t>Papel Aluminio 1</t>
  </si>
  <si>
    <t>- Longitud mínima del rollo de 40 metros
- Ancho mínimo del rollo de 27 cm</t>
  </si>
  <si>
    <t>Caja de carton con un 1 rollo de mínimo 40 metros de largo y 27
cm de ancho</t>
  </si>
  <si>
    <t>Papel Aluminio 2</t>
  </si>
  <si>
    <t>- Longitud mínima del rollo de 100 metros
- Ancho mínimo del rollo de 27 cm</t>
  </si>
  <si>
    <t>Caja de carton con un 1 rollo de mínimo 100 metros de largo y 27
cm de ancho</t>
  </si>
  <si>
    <t>Película transparente para alimentos</t>
  </si>
  <si>
    <t>- Longitud mínima del rollo de 30 metros
- Ancho mínimo del rollo de 27 cm</t>
  </si>
  <si>
    <t>Caja de carton con un 1 rollo de mínimo 30 metros de largo y 27
cm de ancho</t>
  </si>
  <si>
    <t>Termo para café 1</t>
  </si>
  <si>
    <t>- Elaborado en plástico
- Capacidad mínima de 1 litro</t>
  </si>
  <si>
    <t>Termo para café 2</t>
  </si>
  <si>
    <t xml:space="preserve"> - Térmico, con bomba tipo dispensador. Portatil.  
 - Bomba manual para dispensar la bebida.  
 - Acero inoxidable y plastico. 
 - Agarradera plastica, tapa con empaque, bomba manual. 
 - Capacidad mínima de 3 litros</t>
  </si>
  <si>
    <t>Jarra</t>
  </si>
  <si>
    <t>- Elaborada en plástico
- Capacidad mínima de 2 litros
- Con tapa</t>
  </si>
  <si>
    <t>Café 1</t>
  </si>
  <si>
    <t xml:space="preserve">
- 100% café tostado y molido.   
- Tostión media.                                          
- Puntaje en taza mayor o igual a 80 puntos catación SCA.
- Empacada en bolsa de polipropileno aluminizada resistente a la humedad y al oxígeno.  
- Debe cumplir con Resolución 333 de 2011 sobre rotulado y etiquetado nutricional y las normas que la modifiquen. </t>
  </si>
  <si>
    <t>Libra</t>
  </si>
  <si>
    <t>Café 2</t>
  </si>
  <si>
    <t>- 100% café tostado y molido
- Tipo medio
- Descafeinado
- Empacada en bolsa de polipropileno aluminizada resistente a la humedad y al oxigeno
-  Debe cumplir con Resolución 333 de 2011 sobre rotulado y etiquetado nutricional y las normas que
la modifiquen</t>
  </si>
  <si>
    <t>Café 3</t>
  </si>
  <si>
    <t>- Instantáneo, para máquinas automáticas</t>
  </si>
  <si>
    <t>Bolsa de mínimo 500 gr</t>
  </si>
  <si>
    <t>Crema para café</t>
  </si>
  <si>
    <t>- No láctea
- Debe cumplir con Resolución 333 de 2011 sobre rotulado y etiquetado nutricional y las normas que la modifiquen</t>
  </si>
  <si>
    <t>Bolsas de mínimo 100 sobres de mínimo 4 gr</t>
  </si>
  <si>
    <t>Azúcar 1</t>
  </si>
  <si>
    <t>- Blanca
- Empaque elaborado en materiales atóxicos
- Debe cumplir con Resolución 333 de 2011 sobre rotulado y etiquetado nutricional y las normas que la modifiquen</t>
  </si>
  <si>
    <t>Bolsa de mínimo 200 sobres o tubipacks de 5 gr</t>
  </si>
  <si>
    <t>Azúcar 2</t>
  </si>
  <si>
    <t>Azúcar 3</t>
  </si>
  <si>
    <t>- Morena
- Empaque elaborado en materiales atóxicos
- Debe cumplir con Resolución 333 de 2011 sobre rotulado y etiquetado nutricional y las normas que la modifiquen</t>
  </si>
  <si>
    <t>Endulzante</t>
  </si>
  <si>
    <t>- Sin calorías
- Empaque elaborado en materiales atóxicos
- Debe cumplir con Resolución 333 de 2011 sobre rotulado y etiquetado nutricional y las normas que la modifiquen</t>
  </si>
  <si>
    <t>Caja de mínimo 100 sobres</t>
  </si>
  <si>
    <t>Panela</t>
  </si>
  <si>
    <t>- Panela instantánes pulverizada, deshidratada
- Debe cumplir con la NTC 1311 sobreo productos agrícolas
- Empaque elaborado en materiales atóxicos
- Debe cumplir con la Resolucion 779 de 2006
- Debe cumplir con Resolución 333 de 2011 sobre rotulado y etiquetado nutricional y las normas que la modifiquen</t>
  </si>
  <si>
    <t>Bolsa de mínimo 100 sobres de mínimo 5 gr</t>
  </si>
  <si>
    <t>Sal 1</t>
  </si>
  <si>
    <t>- Refinada, con un 99,9% de pureza
- Con adiciones de yodo y flúor
- Debe cumplir con Resolución 333 de 2011 sobre rotulado y etiquetado nutricional y las normas que la modifiquen</t>
  </si>
  <si>
    <t>Libra (500 gr)</t>
  </si>
  <si>
    <t>Sal 2</t>
  </si>
  <si>
    <t>Kilo (1.000 gramos)</t>
  </si>
  <si>
    <t>Sal 3</t>
  </si>
  <si>
    <t>Salero de mínimo 130 gr</t>
  </si>
  <si>
    <t>Aromática</t>
  </si>
  <si>
    <t>- Para infusión
- Cajas disponbiles en mínimo tres (3) sabores
- 100% naturales</t>
  </si>
  <si>
    <t>Cajas de mínimo 20 en sobres.</t>
  </si>
  <si>
    <t>Bebida de frutas</t>
  </si>
  <si>
    <t>- En jarabe
- Cajas disponbiles en mínimo tres (3) sabores</t>
  </si>
  <si>
    <t>Caja de mínimo 20 sobres</t>
  </si>
  <si>
    <t>Bebida de panela</t>
  </si>
  <si>
    <t>- Bebida instantánea granulada
- Cajas disponbiles en mínimo tres (3) sabores</t>
  </si>
  <si>
    <t>Caja de mínimo 25 sobres</t>
  </si>
  <si>
    <t>Té</t>
  </si>
  <si>
    <t>Caja x 20 mínimo sobres</t>
  </si>
  <si>
    <t>Infusión frutal</t>
  </si>
  <si>
    <t xml:space="preserve"> - Para infusión
 - 100% naturales
 - Sabores surtidos</t>
  </si>
  <si>
    <t>Agua potable 1</t>
  </si>
  <si>
    <t>- Agua potable purificada sin gas</t>
  </si>
  <si>
    <t>Botella plástica de
mínimo 250 ml</t>
  </si>
  <si>
    <t>Agua potable 2</t>
  </si>
  <si>
    <t xml:space="preserve"> - Agua potable purificada sin gas</t>
  </si>
  <si>
    <t>Botella plástica de
mínimo 500 ml</t>
  </si>
  <si>
    <t>Agua potable 3</t>
  </si>
  <si>
    <t xml:space="preserve"> - Agua potable purificada
-  Con gas</t>
  </si>
  <si>
    <t>Agua potable 4</t>
  </si>
  <si>
    <t>- Agua potable potable purificada</t>
  </si>
  <si>
    <t>Botellón de mínimo 18.9 litros</t>
  </si>
  <si>
    <t>válvula dispensadora para botellón de agua</t>
  </si>
  <si>
    <t>-Válvula en material plástico con boquilla ajustable a los diferentes tipos de botellones</t>
  </si>
  <si>
    <t>Servilleta de tela</t>
  </si>
  <si>
    <t>- Elaborada en tela
- Color blanco
- Dimensiones mínimas de 40 cm de largo y 40 cm de ancho.</t>
  </si>
  <si>
    <t>Cepillo para paredes y techos</t>
  </si>
  <si>
    <t xml:space="preserve"> - Cuerpo elaborado en plástico
 - Cerdas duras en fibra plástica
 - Largo mínimo de 140 cm</t>
  </si>
  <si>
    <t>Brillador 1</t>
  </si>
  <si>
    <t>- Mopa elaborada en algodón
- Área de barrido mínima de 100 cm de largo por 16cm de ancho
- Armazón y mango metálico</t>
  </si>
  <si>
    <t>Brillador 2</t>
  </si>
  <si>
    <t>- Mopa elaborada en algodón
- Área de barrido mínima de 60 cm de largo por 16cm de ancho
- Armazón y mango metálico</t>
  </si>
  <si>
    <t>Repuestos brillador 1</t>
  </si>
  <si>
    <t>- Mopa elaborada en algodón
- Área de barrido mínima de 100 cm de largo por 16 cm de ancho</t>
  </si>
  <si>
    <t>Repuestos brillador 2</t>
  </si>
  <si>
    <t>- Mopa elaborada en algodón
- Área de barrido mínima de 60 cm de largo por 16 cm de ancho</t>
  </si>
  <si>
    <t>Destapador para sanitario (chupa)</t>
  </si>
  <si>
    <t>- Tipo campana
- Chupa elaborada en caucho
- Diámetro mínimo de 12 cm
- Mango elaborado en plástico o madera
- Mango con longitud mínima de 33 cm</t>
  </si>
  <si>
    <t>Plumero o limpia polvo</t>
  </si>
  <si>
    <t>- Fibras sintéticas
- Mango de plástico
- Largo total mínimo de 65 cm
- Electrostático</t>
  </si>
  <si>
    <t>Rastrillo 1</t>
  </si>
  <si>
    <t>- Barra dentada plástica con mínimo 18 dientes
- Mango metálico  plastificado con longitud mínima de 120 cm</t>
  </si>
  <si>
    <t>Rastrillo 2</t>
  </si>
  <si>
    <t>- Barra dentada metálica con mínimo 18 dientes
- Mango metálico plastificado con longitud mínima de 120 cm</t>
  </si>
  <si>
    <t>Recogedor de basura 1</t>
  </si>
  <si>
    <t>- Elaborado en plástico
- Con banda de goma y dientas barrescobas
- Mango con longitud mínima de 70 cm</t>
  </si>
  <si>
    <t>Recogedor de basura 2</t>
  </si>
  <si>
    <t xml:space="preserve"> - Elaborado en plástico
 - Plegable, con tapa que abre y cierra</t>
  </si>
  <si>
    <t>Atomizadores</t>
  </si>
  <si>
    <t>- Elaborado en plástico
- Reutilizable
- Capacidad mínima de 500 cc
- con pistola</t>
  </si>
  <si>
    <t>Baldes (Compra)</t>
  </si>
  <si>
    <t>- Elaborado en plástico
- Capacidad de mínima de 10 litros
- Con manija móvil
- Con "pico" antiderrames
- Disponibles en color amarillo, azul, rojo y verde</t>
  </si>
  <si>
    <t>Caneca para almacenar ropa sucia (compra)</t>
  </si>
  <si>
    <t>- Elaborado en plástico
- Dimensiones mínimas de 50 cm de alto por 30 cm de ancho
- Incluye tapa
- En colores variados</t>
  </si>
  <si>
    <t>Vasos (Compra) 1</t>
  </si>
  <si>
    <t>- Elaborado en vidrio
- Cilíndrico
- Capacidad mínima de 9 oz</t>
  </si>
  <si>
    <t>Vasos (Compra) 2</t>
  </si>
  <si>
    <t>- Elaborado en vidrio
- Cilíndrico
- Capacidad mínima de 12 oz</t>
  </si>
  <si>
    <t>Cuchara (Compra)</t>
  </si>
  <si>
    <t>- Elaboradas en acero inoxidable
- Longitud total mínima de 17 cm</t>
  </si>
  <si>
    <t>Tenedor (Compra)</t>
  </si>
  <si>
    <t>- Elaborados en acero inoxidable
- lisos
- Longitud total mínima de 17 cm</t>
  </si>
  <si>
    <t>Cuchillo (Compra)</t>
  </si>
  <si>
    <t>- Elaborados en acero inoxidable
- lisos
- Longitud total mínima de 20 cm</t>
  </si>
  <si>
    <t>Cuchara pequeña (Compra)</t>
  </si>
  <si>
    <t>- Elaborados en acero inoxidable
- lisos
- Longitud total mínima de 12 cm</t>
  </si>
  <si>
    <t>Platos (Compra) 1</t>
  </si>
  <si>
    <t>- Elaborados en porcelana blanca
- Llanos
- Color blanco sin diseño
- Diámetro mínimo de 26 cm
- Apto para uso en horno microondas</t>
  </si>
  <si>
    <t>Platos (Compra) 2</t>
  </si>
  <si>
    <t>- Elaborados en porcelana blanca
- Llanos
- Color blanco sin diseño
- Diámetro mínimo de 22 cm
- Apto para uso en horno microondas</t>
  </si>
  <si>
    <t>Platos (Compra) 3</t>
  </si>
  <si>
    <t>- Elaborados en porcelana blanca
- Llanos
- Color blanco sin diseño
- Diámetro mínimo de 16 cm
- Apto para uso en horno microondas</t>
  </si>
  <si>
    <t>Platos (Compra) 4</t>
  </si>
  <si>
    <t>- Elaborados en porcelana blanca
- Hondo
- Color blanco sin diseño
- Diámetro mínimo de 17 cm
- Apto para uso en horno microondas</t>
  </si>
  <si>
    <t>Platos (Compra) 5</t>
  </si>
  <si>
    <t>- Elaborados en porcelana blanca
- Hondo
- Color blanco  sin diseño
- Diámetro mínimo de 22 cm
- Apto para uso en horno microondas</t>
  </si>
  <si>
    <t>Pocillos (Compra)</t>
  </si>
  <si>
    <t>- Elaborado en porcelana blanca para café
- Sin diseño
- De mínimo 150 cc
- No se debe rayar con el uso de cubiertos
- Debe ser apta para uso en microondas</t>
  </si>
  <si>
    <t>Juego de cubiertos (Compra)</t>
  </si>
  <si>
    <t>- Elaborados en acero inoxidable
- Incluye cuchillo (longitud mínima de 20 cm), tenedor (longitud mínima de 17 cm), cuchara (longitud mínima de 17 cm), cuchara pequeña para postre (longitud mínima de 12 cm) y tenedor pequeño (longitud mínima de 12 cm).</t>
  </si>
  <si>
    <t>Juego de 6 puestos</t>
  </si>
  <si>
    <t>Terno para café ( Compra)</t>
  </si>
  <si>
    <t>-Pocillo y plato de porcelana blanca para café.
- Sin diseño
- Plato de mínimo 12 cm de diámetro y pocillo de mínimo 150 cc
- No se debe rayar con el uso de los cubiertos y
debe ser apta para uso en horno microondas.</t>
  </si>
  <si>
    <t>Juego</t>
  </si>
  <si>
    <t>Vajilla (Compra) 1</t>
  </si>
  <si>
    <t>- Elaborada en porcelana
- Sin diseño
- Compuesta de 8 puestos y cuatro piezas por puesto:
- Plato para cena (diámetro mínimo de 26 cm)
- Plato hondo (diámetro mínimo de 20 cm)
- Plato auxiliar (diámetro mínimo de 16 cm)
- Taza (capacidad mínima es de 280 cc)
- Apta para uso en horno microondas.</t>
  </si>
  <si>
    <t>Vajilla (Compra) 2</t>
  </si>
  <si>
    <t>- Elaborada en porcelana
- Sin diseño
- Compuesta de 4 puestos y cuatro piezas por puesto:
- Plato para cena (diámetro mínimo de 26 cm)
- Plato hondo (diámetro mínimo de 20 cm)
- Plato auxiliar (diámetro mínimo de 16 cm)
- Taza (capacidad mínima es de 280 cc)
- Apta para uso en horno microondas.</t>
  </si>
  <si>
    <t>Cuchillo de cocina (Compra)</t>
  </si>
  <si>
    <t>- Hoja elaborada en acero inoxidable de mínimo 20 cm de largo y 2 cm de ancho.
- Mango liso elaborado en polipropileno negro</t>
  </si>
  <si>
    <t>Tijeras de cocina (Compra)</t>
  </si>
  <si>
    <t>- Hojas elaborada en acero inoxidable de mínimo 20 cm de largo
- Mango de plástico liso</t>
  </si>
  <si>
    <t>Jarra (Compra)</t>
  </si>
  <si>
    <t>- Elaborada en vidrio
- Sin diseño
- Capacidad mínima de 1,5 litros</t>
  </si>
  <si>
    <t>Combustible adicional para Cortadora de césped, sopladora de hojas y guadañas</t>
  </si>
  <si>
    <t xml:space="preserve"> - Gasolina </t>
  </si>
  <si>
    <t>Galón</t>
  </si>
  <si>
    <t>Organizador  porta escobas (Compra)</t>
  </si>
  <si>
    <t>- Con capacidad para organizar mínimo 4 escobas de manera simultánea</t>
  </si>
  <si>
    <t>Espátula (Compra)</t>
  </si>
  <si>
    <t>- Metálica con mango de plástico
- Con hoja de mínimo 2 pulgadas de largo</t>
  </si>
  <si>
    <t>Haraganes 1 (Compra)</t>
  </si>
  <si>
    <t>- Para limpiar vidrios
- Con banda de goma con longitud mínima de 25 cm.
- Mango con longitud mínima de 60 cm</t>
  </si>
  <si>
    <t>Haraganes 2 (Compra)</t>
  </si>
  <si>
    <t>- Para limpiar vidrios
- Con banda de goma con longitud mínima de 50 cm.
- Mango metálico extensible con longitud mínima
de 60 cm y máxima de 150 cm</t>
  </si>
  <si>
    <t>Haraganes 3 (Compra)</t>
  </si>
  <si>
    <t>- Para escurrir pisos
- Con banda de goma con longitud mínima de 35 cm</t>
  </si>
  <si>
    <t>Haraganes 4 (Compra)</t>
  </si>
  <si>
    <t>- Para escurrir pisos
-Con banda de goma con longitud mínima de 50 cm.</t>
  </si>
  <si>
    <t>Baldes (arrendamiento)</t>
  </si>
  <si>
    <t>- Elaborado en plástico
- Capacidad de mínima de 10 litros
- Con manija móvil
- Con "pico" antiderrames
- Disponibles en color amarillo, azul y rojo</t>
  </si>
  <si>
    <t>Caneca para almacenar ropa sucia (arrendamiento)</t>
  </si>
  <si>
    <t>¨- Elaborado en plástico
- Dimensiones mínimas de 50 cm de alto por 30 cm de ancho
- Incluye tapa
- En colores variados</t>
  </si>
  <si>
    <t>Vasos (Arrendamiento) 1</t>
  </si>
  <si>
    <t>Vasos (Arrendamiento) 2</t>
  </si>
  <si>
    <t>Cuchara (Arrendamiento)</t>
  </si>
  <si>
    <t>- Elaboradas en acero inoxidable
- liso
- Longitud total mínima de 17 cm</t>
  </si>
  <si>
    <t>Tenedor (Arrendamiento)</t>
  </si>
  <si>
    <t>- Elaborados en acero inoxidable
- liso
- Longitud total mínima de 17 cm</t>
  </si>
  <si>
    <t>Cuchillo (Arrendamiento)</t>
  </si>
  <si>
    <t>- Elaborados en acero inoxidable
- liso
- Longitud total mínima de 20 cm</t>
  </si>
  <si>
    <t>Cuchara pequeña (Arrendamiento)</t>
  </si>
  <si>
    <t>- Elaborados en acero inoxidable
- Liso
- Longitud total mínima de 12 cm</t>
  </si>
  <si>
    <t>Platos (Arrendamiento) 1</t>
  </si>
  <si>
    <t>- Elaborados en porcelana blanca
- Llanos
- Color blanco
_ Sin diseño
- Diámetro mínimo de 26 cm
- Apto para uso en horno microondas</t>
  </si>
  <si>
    <t>Platos (Arrendamiento) 2</t>
  </si>
  <si>
    <t>- Elaborados en porcelana blanca
- Llanos
- Color blanco
- Sin duseño
- Diámetro mínimo de 22 cm
- Apto para uso en horno microondas</t>
  </si>
  <si>
    <t>Platos (Arrendamiento) 3</t>
  </si>
  <si>
    <t>- Elaborados en porcelana blanca
- Llanos
- Color blanco
- Diámetro mínimo de 16 cm
- Apto para uso en horno microondas</t>
  </si>
  <si>
    <t>Platos (Arrendamiento) 4</t>
  </si>
  <si>
    <t>- Elaborados en porcelana blanca
- Hondo
- Color blanco
- Diámetro mínimo de 17 cm
- Apto para uso en horno microondas</t>
  </si>
  <si>
    <t>Platos (Arrendamiento) 5</t>
  </si>
  <si>
    <t>- Elaborados en porcelana blanca
- Hondo
- Color blanco
- Diámetro mínimo de 22 cm
- Apto para uso en horno microondas</t>
  </si>
  <si>
    <t>Pocillos (Arrendamiento)</t>
  </si>
  <si>
    <t>- Elaborado en porcelana blanca para café
- De mínimo 170 cc
- No se debe rayar con el uso de cubiertos
- Debe ser apta para uso en microondas</t>
  </si>
  <si>
    <t>Juego de cubiertos (Arrendamiento)</t>
  </si>
  <si>
    <t>Terno para café (Arrendamiento)</t>
  </si>
  <si>
    <t>-Pocillo y plato de porcelana blanca para café.
- Plato de mínimo 13 cm de diámetro y pocillo de mínimo 170 cc
- No se debe rayar con el uso de los cubiertos y
debe ser apta para uso en horno microondas.</t>
  </si>
  <si>
    <t>Cafetera 1</t>
  </si>
  <si>
    <t xml:space="preserve"> - Capacidad mínima de 12 tazas
 - 120 voltios
 - Potencia mínima de 900 w
 - Filtro permanente
 - Material plástico
 - Jarra de vidrio</t>
  </si>
  <si>
    <t>Vajilla (Arrendamiento) 1</t>
  </si>
  <si>
    <t>- Elaborada en porcelana
- Compuesta de 8 puestos y cuatro piezas por puesto:
- Plato para cena (diámetro mínimo de 26 cm)
- Plato hondo (diámetro mínimo de 20 cm)
- Plato auxiliar (diámetro mínimo de 17 cm)
- Taza (capacidad mínima es de 280 cc)
- Apta para uso en horno microondas</t>
  </si>
  <si>
    <t>Vajilla (Arrendamiento) 2</t>
  </si>
  <si>
    <t>- Elaborada en porcelana
- Compuesta de 4 puestos y cuatro piezas por puesto:
- Plato para cena (diámetro mínimo de 26 cm)
- Plato hondo (diámetro mínimo de 20 cm)
- Plato auxiliar (diámetro mínimo de 17 cm)
- Taza (capacidad mínima es de 280 cc)
- Apta para uso en horno microondas</t>
  </si>
  <si>
    <t>Portavasos</t>
  </si>
  <si>
    <t>- Elaborado en acero inoxidable
- Diámetro mínimo de 12 cm</t>
  </si>
  <si>
    <t>Cuchillo de cocina (Arrendamiento)</t>
  </si>
  <si>
    <t>Tijeras de cocina (Arrendamiento)</t>
  </si>
  <si>
    <t>Jarra (Arrendamiento)</t>
  </si>
  <si>
    <t>- Elaborada en vidrio
- Capacidad mínima de 1,5 litros</t>
  </si>
  <si>
    <t>Bandeja 1</t>
  </si>
  <si>
    <t>- Elaborada en acero inoxidable
- Sin diseño
- Dimensiones mínimas de 37 cm de largo por 27 cm de ancho</t>
  </si>
  <si>
    <t>Bandeja 2</t>
  </si>
  <si>
    <t>- Elaborada en acero inoxidable
- Sin diseño
- Dimensiones mínimas de 50 cm de largo por 33 cm de ancho</t>
  </si>
  <si>
    <t>Bandeja 3</t>
  </si>
  <si>
    <t>- Elaborada en plástico
- Superficie antideslizante
- Diseño sencillo
- Dimensiones mínimas de 37cm de largo por 27 cm de ancho
- Color blanco o beige</t>
  </si>
  <si>
    <t>Bandeja 4</t>
  </si>
  <si>
    <t>- Elaborada en plástico
- Superficie antideslizante
- Diseño sencillo
- Dimensiones mínimas de 45 cm de largo por 35 cm de ancho
- Color blanco o beige</t>
  </si>
  <si>
    <t>Olleta</t>
  </si>
  <si>
    <t>- Elaborada en aluminio
- Capacidad mínima de 2 litros</t>
  </si>
  <si>
    <t>Olla 1</t>
  </si>
  <si>
    <t>- Elaborada en aluminio
- Con tapa en aluminio
- Capacidad mínima de 3 litros</t>
  </si>
  <si>
    <t>Olla 2</t>
  </si>
  <si>
    <t>- Elaborada en aluminio
- Con tapa en aluminio
- Capacidad mínima de 5 litros</t>
  </si>
  <si>
    <t>Escurridor para platos</t>
  </si>
  <si>
    <t>- Elaborado en plástico
- Con rejilla, portacubiertos y bandeja plástica de goteo
- Dimensiones mínimas de 40 cm de largo y 30 cm de ancho</t>
  </si>
  <si>
    <t>Soporte para Botellón de agua</t>
  </si>
  <si>
    <t xml:space="preserve"> - Metálico
- Plegable</t>
  </si>
  <si>
    <t>Carro exprimidor de trapero 1</t>
  </si>
  <si>
    <t xml:space="preserve"> - Elaborado en plástico
 - Capacidad mínima de 24 litros
 - Con cuatro ruedas y manija de escurridor</t>
  </si>
  <si>
    <t>Carro exprimidor de trapero 2</t>
  </si>
  <si>
    <t>- Elaborado en plástico
- Capacidad mínima de 35 litros
- Con cuatro ruedas y manija de escurridor</t>
  </si>
  <si>
    <t>Carros para limpieza</t>
  </si>
  <si>
    <t>- Tamaño mínimo de 70 cm de largo por 50 cm de ancho por 95 cm de alto
- Mínimo dos bandejas de servicio
- Con mínimo una bolsa de limpieza
- Con plataforma para balde escurridor
- Con cuatro ruedas antirayones
- Ruedas delanteras con ángulo de giro de 360 grados</t>
  </si>
  <si>
    <t>Carro de bebidas</t>
  </si>
  <si>
    <t>- Elaborado en plástico
- Mínimo dos estantes para distribución de bebidas
- Tamaño mínimo de 80 cm de largo por 47 cm de ancho por 90 cm de alto</t>
  </si>
  <si>
    <t>Escalera 1</t>
  </si>
  <si>
    <t xml:space="preserve"> - Cuerpo plástico
- Altura mínima de mínimo dos pasos.</t>
  </si>
  <si>
    <t>Escalera 2</t>
  </si>
  <si>
    <t xml:space="preserve"> - Cuerpo Metálico
- Altura mínima de  mínimo dos pasos.</t>
  </si>
  <si>
    <t>Escalera 3</t>
  </si>
  <si>
    <t xml:space="preserve"> - Cuerpo Metálico
- Altura mínima de mínimo cuatro pasos.</t>
  </si>
  <si>
    <t>Escalera 4</t>
  </si>
  <si>
    <t xml:space="preserve"> - Cuerpo Metálico
- Altura mínima de mínimo seis pasos. </t>
  </si>
  <si>
    <t>Escalera de tipo industrial</t>
  </si>
  <si>
    <t>Cuerpo en aluminio, tipo tijera
- Altura mínima de 5 escalones
- Con capacidad de resistencia a una carga concentrada en cualquier punto del escalón de 127 kg
- Con tapones de caucho antideslizantes</t>
  </si>
  <si>
    <t>Mangueras 1</t>
  </si>
  <si>
    <t xml:space="preserve"> - Longitud mínima de 20 metros
 - Elaborada en PVC
 - Con terminales roscadas en ambos extremos
 - Incluye accesorios: acoples y pistola </t>
  </si>
  <si>
    <t>Mangueras 2</t>
  </si>
  <si>
    <t>- Longitud mínima de 30 metros
- Elaborada en PVC
- Con terminales roscadas en ambos extremos
- Incluye accesorios: acoples y pistola</t>
  </si>
  <si>
    <t>Mangueras 3</t>
  </si>
  <si>
    <t>- Longitud mínima de 50 metros
- Elaborada en PVC
- Con terminales roscadas en ambos extremos
- Incluye accesorios: acoples y pistola</t>
  </si>
  <si>
    <t>Contenedor de basura 1</t>
  </si>
  <si>
    <t>- Elaborado en plástico
- Tapa con pedal
- Capacidad mínima de 10 litros
- Color azul
- Impresión de la palabra "Plásticos" en la cara delantera del contenedor</t>
  </si>
  <si>
    <t>Contenedor de basura 2</t>
  </si>
  <si>
    <t>- Elaborado en plástico
- Tapa con pedal
- Capacidad mínima de 10 litros
- Color gris
- Impresión de las palabras "Papel y cartón" en la cara delantera del contenedor</t>
  </si>
  <si>
    <t>Contenedor de basura 3</t>
  </si>
  <si>
    <t>- Elaborado en plástico
- Tapa con pedal
- Capacidad mínima de 10 litros
- Color verde
- Impresión de las palabras  "No reciclables" u "Orgánicos" u "Ordinarios" en la cara delantera del contenedor</t>
  </si>
  <si>
    <t>Contenedor de basura 4</t>
  </si>
  <si>
    <t>- Elaborado en plástico
- Tapa con pedal
- Capacidad mínima de 10 litros
- Color rojo
- Impresión de las palabras "Riesgo biológico" o "Residuos peligrosos" en la cara delantera del contenedor</t>
  </si>
  <si>
    <t>Contenedor de basura 5</t>
  </si>
  <si>
    <t>- Elaborado en plástico
- Tapa con pedal
- Capacidad mínima de 20 litros
- Color azul
- Impresión de la palabra "Plásticos" en la cara delantera del contenedor</t>
  </si>
  <si>
    <t>Contenedor de basura 6</t>
  </si>
  <si>
    <t>- Elaborado en plástico
- Tapa con pedal
- Capacidad mínima de 20 litros
- Color gris
- Impresión de las palabras "Papel y cartón" en la cara delantera del contenedor</t>
  </si>
  <si>
    <t>Contenedor de basura 7</t>
  </si>
  <si>
    <t>- Elaborado en plástico
- Tapa con pedal
- Capacidad mínima de 20 litros
- Color verde
- Impresión de las palabras  "No reciclables" u "Orgánicos" u "Ordinarios" en la cara delantera del contenedor</t>
  </si>
  <si>
    <t>Contenedor de basura 8</t>
  </si>
  <si>
    <t>- Elaborado en plástico
- Tapa con pedal
- Capacidad mínima de 20 litros
- Color rojo
- Impresión de las palabras "Riesgo biológico" o "Residuos peligrosos" en la cara delantera del
contenedor</t>
  </si>
  <si>
    <t>Contenedor de basura 9</t>
  </si>
  <si>
    <t>- Elaborado en plástico
- Con tapa en vaivén
- Capacidad mínima de 50 litros
- Color azul
- Impresión de la palabra "Plásticos" en la cara delantera del contenedor</t>
  </si>
  <si>
    <t>Contenedor de basura 10</t>
  </si>
  <si>
    <t>- Elaborado en plástico
- Con tapa en vaivén
- Capacidad mínima de 50 litros
- Color gris
- Impresión de las palabras "Papel y cartón" en la cara delantera del contenedor</t>
  </si>
  <si>
    <t>Contenedor de basura 11</t>
  </si>
  <si>
    <t>- Elaborado en plástico
- Con tapa en vaivén
- Capacidad mínima de 50 litros
- Color verde
- Impresión de las palabras  "No reciclables" u "Orgánicos" u "Ordinarios" en la cara delantera del contenedor</t>
  </si>
  <si>
    <t>Contenedor de basura 12</t>
  </si>
  <si>
    <t>- Elaborado en plástico
- Con tapa en vaivén
- Capacidad mínima de 50 litros
- Color rojo
- Impresión de las palabras "Riesgo biológico" o "Residuos peligrosos" en la cara delantera del contenedor</t>
  </si>
  <si>
    <t>Contenedor de basura 13</t>
  </si>
  <si>
    <t>- Elaborado en plástico
-- Con tapa en vaivén
- Capacidad mínima de 120 litros
- Color azul
- Impresión de la palabra "Plásticos" en la cara delantera del contenedor</t>
  </si>
  <si>
    <t>Contenedor de basura 14</t>
  </si>
  <si>
    <t>- Elaborado en plástico
- Con tapa en vaivén
- Capacidad mínima de 120 litros
- Color gris
- Impresión de las palabras "Papel y cartón" en la cara delantera del contenedor</t>
  </si>
  <si>
    <t>Contenedor de basura 15</t>
  </si>
  <si>
    <t>- Elaborado en plástico
- Con tapa en vaivén
- Capacidad mínima de 120 litros
- Color verde
- Impresión de las palabras "No reciclables" u "Orgánicos" u "Ordinarios" en la cara delantera del contenedor</t>
  </si>
  <si>
    <t>Contenedor de basura 16</t>
  </si>
  <si>
    <t>- Elaborado en plástico
- Con tapa en vaivén
- Capacidad mínima de 120 litros
- Color rojo
- Impresión de las palabras "Riesgo biológico" o
"Residuos peligrosos" en la cara delantera del contenedor</t>
  </si>
  <si>
    <t>Contenedor de basura 17</t>
  </si>
  <si>
    <t>- Elaborado en plástico
- Con tapa
- Capacidad mínima de 180 litros
- Color azul
- Con ruedas traseras macizas y manijas</t>
  </si>
  <si>
    <t>Contenedor de basura 18</t>
  </si>
  <si>
    <t>- Elaborado en plástico
- Con tapa
- Capacidad mínima de 180 litros
- Color verde
- Con ruedas traseras macizas y manijas</t>
  </si>
  <si>
    <t>Contenedor de basura 19</t>
  </si>
  <si>
    <t>- Elaborado en plástico
- Con tapa
- Capacidad mínima de 180 litros
- Color gris
- Con ruedas traseras macizas y manijas</t>
  </si>
  <si>
    <t>Contenedor de basura 20</t>
  </si>
  <si>
    <t>- Elaborado en plástico
- Con tapa
- Capacidad mínima de 240 litros
- Color azul
- Con ruedas traseras macizas y manijas</t>
  </si>
  <si>
    <t>Contenedor de basura 21</t>
  </si>
  <si>
    <t>- Elaborado en plástico
- Con tapa
- Capacidad mínima de 240 litros
- Color verde
- Con ruedas traseras macizas y manijas</t>
  </si>
  <si>
    <t>Contenedor de basura 22</t>
  </si>
  <si>
    <t>- Elaborado en plástico
- Con tapa
- Capacidad mínima de 240 litros
- Color gris
- Con ruedas traseras macizas y manijas</t>
  </si>
  <si>
    <t>Contenedor de basura 23</t>
  </si>
  <si>
    <t>- Elaborado en plástico
- Con tapa
- Capacidad mínima de 340 litros
- Color azul
- Con ruedas traseras macizas y manijas</t>
  </si>
  <si>
    <t>Contenedor de basura 24</t>
  </si>
  <si>
    <t>- Elaborado en plástico
- Con tapa
- Capacidad mínima de 340 litros
- Color verde
- Con ruedas traseras macizas y manijas</t>
  </si>
  <si>
    <t>Contenedor de basura 25</t>
  </si>
  <si>
    <t>- Elaborado en plástico
- Con tapa
- Capacidad mínima de 340 litros
- Color gris
- Con ruedas traseras macizas y manijas</t>
  </si>
  <si>
    <t>Contenedor de basura 26</t>
  </si>
  <si>
    <t>- Elaborado en plástico
- Con tapa
- Capacidad mínima de 760 litros
- Color azul
- Con ruedas traseras macizas y manijas</t>
  </si>
  <si>
    <t>Contenedor de basura 27</t>
  </si>
  <si>
    <t>- Elaborado en plástico
- Con tapa
- Capacidad mínima de 760 litros
- Color verde
- Con ruedas traseras macizas y manijas</t>
  </si>
  <si>
    <t>Contenedor de basura 28</t>
  </si>
  <si>
    <t>- Elaborado en plástico
- Con tapa
- Capacidad mínima de 760 litros
- Color gris
- Con ruedas traseras macizas y manijas</t>
  </si>
  <si>
    <t>Contenedor de basura 29</t>
  </si>
  <si>
    <t>- Elaborado en plástico
- Con tapa
- Capacidad mínima de 1.000 litros
- Color gris
- Con ruedas traseras macizas y manijas</t>
  </si>
  <si>
    <t>Contenedor de basura 30</t>
  </si>
  <si>
    <t>- Elaborado en plástico
- Con tapa
- Capacidad mínima de 1.000 litros
- Color verde
- Con ruedas traseras macizas y manijas</t>
  </si>
  <si>
    <t>Punto Ecológico 1</t>
  </si>
  <si>
    <t>- Base metálica
- Mínimo tres contenedores así:
- Contenedor azul con tapa con palabra "Plásticos" en la cara frontal
- Contenedor verde con tapa con palabras "No reciclables" u "Orgánicos" u "Ordinarios" en la cara frontal
- Contenedor gris con tapa con palabras "Papel y cartón" en la cara frontal
- Capacidad mínima de 20 litros para cada contenedor
- Contenedores elaborados en plástico</t>
  </si>
  <si>
    <t>Punto Ecológico 2</t>
  </si>
  <si>
    <t>- Base metálica
- Mínimo tres contenedores así:
- Contenedor azul con tapa con palabra "Plásticos" en la cara frontal
- Contenedor verde con tapa con palabras "No reciclables" u "Orgánicos" u "Ordinarios" en la cara frontal
- Contenedor gris con tapa con palabras "Papel y cartón" en la cara frontal
- Capacidad mínima de 35 litros para cada contenedor
- Contenedores elaborados en plástico</t>
  </si>
  <si>
    <t>Punto Ecológico 3</t>
  </si>
  <si>
    <t>- Base metálica con techo en material metálico
- Mínimo tres contenedores así:
- Contenedor azul con tapa con palabra "Plásticos" en la cara frontal
- Contenedor verde con tapa con palabras "No reciclables" u "Orgánicos" u "Ordinarios" en la cara frontal
- Contenedor gris con tapa con palabras "Papel y cartón" en la cara frontal
- Capacidad mínima de 35 litros para cada contenedor
- Contenedores elaborados en plástico</t>
  </si>
  <si>
    <t>Punto Ecológico 4</t>
  </si>
  <si>
    <t>- Base metálica
- Mínimo tres contenedores así:
- Contenedor azul con tapa con palabra "Plásticos" en la cara frontal
- Contenedor verde con tapa con palabras "No reciclables" u "Orgánicos" u "Ordinarios" en la cara frontal
- Contenedor gris con tapa con palabras "Papel y cartón" en la cara frontal
- Capacidad mínima de 50 litros para cada contenedor
- Contenedores elaborados en plástico</t>
  </si>
  <si>
    <t>Punto Ecológico 5</t>
  </si>
  <si>
    <t>- Base metálica con techo en material metálico
- Mínimo tres contenedores así:
- Contenedor azul con tapa con palabra "Plásticos" en la cara frontal
- Contenedor verde con tapa con palabras "No reciclables" u "Orgánicos" u "Ordinarios" en la cara frontal
- Contenedor gris con tapa con palabras "Papel y cartón" en la cara frontal
- Capacidad mínima de 50 litros para cada contenedor
- Contenedores elaborados en plástico</t>
  </si>
  <si>
    <t>Punto Ecológico 6</t>
  </si>
  <si>
    <t>- Base metálica
- Mínimo tres contenedores así:
- Contenedor azul con tapa con palabra "Plásticos" en la cara frontal
- Contenedor verde con tapa con palabras "No reciclables" u "Orgánicos" u "Ordinarios" en la cara frontal
- Contenedor gris con tapa con palabras "Papel y cartón" en la cara frontal
- Capacidad mínima de 100 litros para cada contenedor
- Contenedores elaborados en plástico</t>
  </si>
  <si>
    <t>Papelera 1</t>
  </si>
  <si>
    <t>- Cuerpo metálico enmallado sin tapa
- Con capacidad mínima de 10 litros
- Diseño para oficina</t>
  </si>
  <si>
    <t>Papelera 2</t>
  </si>
  <si>
    <t>- Cuerpo plástico
- Con mecanismo de pedal para abrir y cerrar tapa
- Con capacidad mínima de 10 litros
- Diseño para baño</t>
  </si>
  <si>
    <t>Papelera 3</t>
  </si>
  <si>
    <t>- Cuerpo plástico sin tapa
- Con capacidad mínima de 10 litros
- Diseño para baño</t>
  </si>
  <si>
    <t>Señales peatonales de prevención y atención 1</t>
  </si>
  <si>
    <t>- Elaborado en plástico
- Tipo tijera, plegable
- Tamaño mínimo de 25 cm de ancho por 60 cm de alto por 22 cm de largo.
- Impresión en las dos caras con las palabras "Cerrado" o "Área cerrada" o "No pasar".
- Color amarillo</t>
  </si>
  <si>
    <t>Señales peatonales de prevención y atención 2</t>
  </si>
  <si>
    <t>- Elaborado en plástico
- Tipo tijera, plegable
- Tamaño mínimo de 25 cm de ancho por 60 cm de alto por 22 cm de largo.
- Impresión en las dos caras con las palabras "Cuidado".
- Color amarillo
- Acordes con la reglamentación establecida por la NTC 1461</t>
  </si>
  <si>
    <t>Señales peatonales de prevención y atención 3</t>
  </si>
  <si>
    <t>- Elaborado en plástico
- Tipo tijera, plegable
- Tamaño mínimo de 25 cm de ancho por 60 cm de alto por 22 cm de largo.
- Impresión en las dos caras con las palabras "Piso húmedo o "Piso mojado"".
- Color amarillo
- Acordes con la reglamentación establecida por la NTC 1461</t>
  </si>
  <si>
    <t>Dispensador para papel higiénico 1</t>
  </si>
  <si>
    <t>- Elaborado en plástico ABS blanco
- Para rollo de 250 metros y 400 metros
- Con visor para ver el estado del rollo
- Con cerradura y llave
- Incluye los elementos necesarios para realizar la instalación en pared
-Incluye el costo de instalación.</t>
  </si>
  <si>
    <t>Dispensador para papel higiénico 2</t>
  </si>
  <si>
    <t>- Elaborado en acero inoxidable
- Para rollo de 250 metros y 400 metros
- Con visor para ver el estado del rollo
- Con cerradura y llave
- Incluye los elementos necesarios para realizar la instalación en pared
-Incluye el costo de instalación.</t>
  </si>
  <si>
    <t>Dispensador de toallas de manos 1</t>
  </si>
  <si>
    <t>- Elaborado en plástico ABS
- Para toallas de papel en rollo de 150 metros y 250 metros
- Con mecanismo accionador de palanca, perilla giratoria o para halar con la mano.
- Con cuchilla serrada para cortar la toalla de manos
- Con cerradura y llave
- Incluye los elementos necesarios para realizar la instalación en pared
 - Incluye el costo de instalación</t>
  </si>
  <si>
    <t>Dispensador de toallas de manos 2</t>
  </si>
  <si>
    <t>- Elaborado en plástico ABS
- Para toallas de papel interdobladas con capacidad mínima de 300 toallas
- Con mecanismo para halar con la mano.
- Con cerradura y llave
- Incluye los elementos necesarios para realizar la instalación en pared
-Incluye el costo de instalación</t>
  </si>
  <si>
    <t>Dispensador de toallas de manos 3</t>
  </si>
  <si>
    <t>- Elaborado en acero inoxidable
- Para toallas de papel interdobladas con capacidad mínima de 300 toallas
- Con mecanismo para halar con la mano.
- Con cerradura y llave
- Incluye los elementos necesarios para realizar la instalación en pared
-Incluye el costo de instalación</t>
  </si>
  <si>
    <t>Dispensador de jabón líquido 1</t>
  </si>
  <si>
    <t>- Elaborado en plástico ABS blanco
- Con válvula manual anticorrosiva.
- Uso habilitado para cualquier jabón líquido con capacidad mínima de 800 cc
- Con cerradura y llave
- Incluye los elementos necesarios para realizar la instalación en pared
-Incluye el costo de instalación</t>
  </si>
  <si>
    <t>Dispensador de jabón líquido 2</t>
  </si>
  <si>
    <t>- Elaborado en plástico ABS blanco
- Con sensor para suministro de jabón
- Uso habilitado para cualquier jabón líquido con capacidad mínima de 800 cc
- Con cerradura y llave
- Incluye los elementos necesarios para realizar la instalación en pared
 -Incluye el costo de instalación</t>
  </si>
  <si>
    <t>Dispensador de jabón líquido 3</t>
  </si>
  <si>
    <t>- Elaborado en acero inoxidable
- Con válvula manual anticorrosiva.
- Uso habilitado para cualquier jabón líquido con capacidad mínima de 800 cc
- Con cerradura y llave
- Incluye los elementos necesarios para realizar la instalación en pared
 -Incluye el el costo de instalación</t>
  </si>
  <si>
    <t>Dispensador de jabón líquido 4</t>
  </si>
  <si>
    <t>- Elaborado en acero inoxidable
- Con sensor para suministro de jabón
- Uso habilitado para cualquier jabón líquido con capacidad mínima de 800 cc
- Con cerradura y llave
- Incluye los elementos necesarios para realizar la instalación en pared
 -Incluye el costo de instalación</t>
  </si>
  <si>
    <t>Dispensador para ambientador</t>
  </si>
  <si>
    <t xml:space="preserve"> - Elaborado en plástico ABS blanco
 - Con dispersión programable de líquido ambientador
 - Capacidad mínima de 250 ml
- Incluye los elementos necesarios para realizar la instalación en pared
- Incluye aerosol para recarga mensual
-Incluye el costo de instalación</t>
  </si>
  <si>
    <t>Dispensador goteo por gravedad y recarga</t>
  </si>
  <si>
    <t>- Elaborado en PVC blanco
- Goteo programable para desodorizar sanitarios y orinales
- Incluye manguera plástica de goteo
- Incluye los elementos necesarios para realizar la instalación en pared
'- Incluye líquido para recarga mensual con agentes tensoact</t>
  </si>
  <si>
    <t>Dispensador de agua</t>
  </si>
  <si>
    <t xml:space="preserve">- Dispensador de agua fría y caliente
- Sistema de filtración multinivel
- Uso de gas refrigerante seguro para la capa de ozono
</t>
  </si>
  <si>
    <t>Dispensador de agua con botellón</t>
  </si>
  <si>
    <t xml:space="preserve">- Dispensador de agua fría y caliente
- Uso de gas refrigerante seguro para la capa de ozono
</t>
  </si>
  <si>
    <t>Greca para tintos 1</t>
  </si>
  <si>
    <t>- Eléctrica de 110 v
- Cuerpo elaborada en lámina de acero inoxidable de calibre 24 como mínimo
- Resistencias elaboradas en cobre
- Terminales elaboradas en cobre remplazables con soldadura
- Mínimo dos servicios
- Con su respectivo filtro y aro
 - Con capacidad para 30 tintos</t>
  </si>
  <si>
    <t>Greca para tintos 2</t>
  </si>
  <si>
    <t>- Eléctrica de 110 v
- Cuerpo elaborada en lámina de acero inoxidable de calibre 24 como mínimo, grado alimento
- Resistencias elaboradas en cobre
- Terminales elaboradas en cobre remplazables sin soldadura
- Mínimo 2 servicios
 -Con su respectivo filtro y aro
- Con capacidad para 60 tintos</t>
  </si>
  <si>
    <t>Greca para tintos 3</t>
  </si>
  <si>
    <t>- Eléctrica de 110 v
- Cuerpo elaborada en lámina de acero inoxidable de calibre 24 como mínimo, grado alimento
- Resistencias elaboradas en cobre
- Terminales elaboradas en cobre remplazables sin soldadura
- Mínimo dos servicios
 -Con su respectivo filtro y aro
 - Con capacidad para 120 tintos</t>
  </si>
  <si>
    <t>Horno microondas</t>
  </si>
  <si>
    <t>- Potencia mínima de 900 w
- Tamaño mínimo de 30 cm de ancho por 25 cm de alto por 35 cm de profundidad.
- Con bandera giratoria de cristal templado
- Con programas automáticos</t>
  </si>
  <si>
    <t>Horno microondas de tipo industrial</t>
  </si>
  <si>
    <t>- Potencia mínima de 1000 w
- Tamaño mínimo de 30 cm de ancho por 30 cm de alto por 40 cm de profundidad.
- Descongelamiento automático
- Con programas automáticos</t>
  </si>
  <si>
    <t>Estufa 1</t>
  </si>
  <si>
    <t>- De dos puestos
- Lámina inoxidable
- Eléctrica
- Con perilla para graduar mínimo 3 niveles de calor</t>
  </si>
  <si>
    <t>Estufa 2</t>
  </si>
  <si>
    <t xml:space="preserve"> - de dos puestos
- Lámina inoxidable
- A gas
- Con perilla y quemador para graduar la llama
- Con parrilla</t>
  </si>
  <si>
    <t>Extensión eléctrica 1</t>
  </si>
  <si>
    <t>- De mínimo 25 metros de longitud 
- Tipo industrial
- Recubierta en plástico PVC
- Con clavijas</t>
  </si>
  <si>
    <t>Extensión eléctrica 2</t>
  </si>
  <si>
    <t>- De mínimo 30 metros de longitud
- Recubierta en plástico PVC
- Con clavijas
- Tipo industrial</t>
  </si>
  <si>
    <t>Aspiradora 1</t>
  </si>
  <si>
    <t>- De uso industrial para aspirado en seco y húmedo
- Motor con potencia 1200 w y 1400 w
- Capacidad entre 15 y 20 litros
- Cable de potencia con longitud mínima de 5m
- Accesorios mínimos: manguera puntera, 2 tubos para extensión, cepillos para tapizados</t>
  </si>
  <si>
    <t>Aspiradora 2</t>
  </si>
  <si>
    <t>- De uso industrial para aspirado en seco y húmedo
- Motor con potencia entre 1200 w y 1400 w
- Capacidad entre 45 y 55 litros
- Cable de potencia con longitud mínima de 5m
- Accesorios mínimos: manguera puntera, 2 tubos para extensión, cepillos para tapizados</t>
  </si>
  <si>
    <t>Lavabrilladora de pisos 1</t>
  </si>
  <si>
    <t xml:space="preserve">- De uso industrial
- Motores con potencia mínima de 1,5 hp y velocidad mínima de 175 rpm.
- Con manijas dobles
- Con interruptor de apagado de seguridad
- Diámetro mínimo de 16"
- Cable de potencia con longitud mínima de 8m
- Accesorios mínimos portapad, cepillo suave y duro
</t>
  </si>
  <si>
    <t xml:space="preserve">Unidad </t>
  </si>
  <si>
    <t>Lavabrilladora de pisos 2</t>
  </si>
  <si>
    <t>- De uso industrial
- Motores con potencia mínima de 1,5 hp y velocidad mínima de 175 rpm.
- Con manijas dobles
- Con interruptor de apagado de seguridad
- Diámetro mínimo de 20"
- Cable de potencia con longitud mínima de 8m
- Accesorios mínimos portapad, cepillo suave y duro</t>
  </si>
  <si>
    <t>Brilladora de alta revolución</t>
  </si>
  <si>
    <t>- De uso industrial
- Motores con potencia mínima de 1,5 hp y velocidad mínima de 1500 rpm.
- Con manijas dobles
- Con interruptor de apagado de seguridad
- Diámetro mínimo de 20"
- Cable de potencia con longitud mínima de 8m
- Accesorios mínimos:portapad</t>
  </si>
  <si>
    <t>Lavadora de alfombras y tapetes 1</t>
  </si>
  <si>
    <t xml:space="preserve"> - Motor con potencia de mínimo 1100 w y velocidad mínima de 175 revoluciones por minuto.
- Capacidad mínima de 5 litros
- Cable de potencia con longitud mínima de 8m
- Para lavar en seco o a vapor
- Diámetro mínimo de 16"</t>
  </si>
  <si>
    <t>Lavadora de alfombras y tapetes 2</t>
  </si>
  <si>
    <t>- De inyección y extracción con dos motores, cada uno con una potencia entre 1200 w y 1400 w.
- Capacidad mínima de 30 litros
- Cable de potencia con longitud mínima de 8m
- Diámetro mínimo de 20"</t>
  </si>
  <si>
    <t>Hidrolavadora</t>
  </si>
  <si>
    <t xml:space="preserve"> - Motor eléctrico y potencia de mínimo 2.2 Kw - 1.450 RPM y entre 2.5 HP y 3.5 HP.
 - Presión de salida de agua entre 1500 psi y 1900 psi.
 - Con ruedas</t>
  </si>
  <si>
    <t>Sopladora de hojas</t>
  </si>
  <si>
    <t xml:space="preserve"> - Potenciado por motor a gasolina o eléctrico inalámbrico
 - Caudal mínimo de 380 cfm / 645m3/h
 - Autonomía mínima de 30 minutos
 - Intensidad máxima de sonido de 100dB
 - Incluye combustible para su funcionamiento (Máximo 3 galones)</t>
  </si>
  <si>
    <t>Sonda para inodoro</t>
  </si>
  <si>
    <t>-Sonda de mínimo 3''
-Cubierta de vinilo para proteger la porcelana.
- Cable de 1/2" (12,7 mm) con núcleo interno recubierto por compresión, resistente al retorcimiento.
-Mangos grandes y de diseño ergonómico.
-Funcional en inodoros ahorradores de agua
-Peso entre 1,9 kg y 2,5 kg</t>
  </si>
  <si>
    <t>Girador Manual</t>
  </si>
  <si>
    <t>-Para destapar desagües entre 1/2" a 1 1/2".
-Collar antideslizante que agarra y suelta el cable
-Cable de núcleo hueco de mpinimo 5/16" × 25 pies (7,6 m) con barrena de cabeza de bulbo.
-Tambor rotativo de plástico moldeado
-Diseño de tambor abierto que permite el acceso al cable</t>
  </si>
  <si>
    <t>Sonda para fregaderos</t>
  </si>
  <si>
    <t>Sonda Eléctrica para desagües de 3/4” (20 mm) a 2-1/2” (64 mm)
-El equipo propulsor de velocidad variable gira el cable a 0-600 RPM.
-Capacidad del tambor: 50 pies (15 m) de 5⁄16" (8 mm) o 35 pies (11 m) de 3⁄8" (10 mm).
-El núcleo interior revestido de vinilo impide que se oxide por contacto con el resorte.</t>
  </si>
  <si>
    <t>Compresores de pintura con pistola</t>
  </si>
  <si>
    <t>-Con potencia desde 93W a  1500W
-Tanque de aire con capacidad desde 0,3 L hasta 24 L.
-Reparto de aire a velocidades desde 10,5 Litros/Minuto a 220 Litros/Minuto.
-Presión máxima de 0,4 a 8 Bares.
-ideales para: automoción, bellas artes, bronceado, ilustración, manualidades, restauración de muebles, bodypaint, modelismo, pinta-caras, maquillaje y uñas repostería, tatuaje temporal, textil.</t>
  </si>
  <si>
    <t>Cortadora de baldosa</t>
  </si>
  <si>
    <t>-Motor monofásico
-Incluido Disco de Diamante de 180mm con protector termico de seguridad
-Refrigeración del disco por inmersión
-Cable eléctrico de mínimo 1.5 m
-Tope lateral para cortes repetitivos
-Guia para cortes con regulación de 0º a 90º
-Plataforma abatibl para ingletes
 - Con potencia promedio de 600 W</t>
  </si>
  <si>
    <t xml:space="preserve">Cortadora de cesped </t>
  </si>
  <si>
    <t>-Cuenta con una cuchilla de 32 a 38 cm.
-Chasis de acero con recolector o salida lateral.
-Ruedas de 135 mm
-Con  potencia entre 5 hp a 25 hp
-Ancho de corte de 18 a 183 cm.
-Peso entre 10 kg y 13,5 kg
-Tiene manilla de seguridad
-Incluye combustible para su funcionamiento (Máximo 3 galones)</t>
  </si>
  <si>
    <t>Pulidoras</t>
  </si>
  <si>
    <t>-Con potencia desde 120W a 3000W
-Velocidad desde 3.200 rpm a 11.000 rpm
-Equipos de peso liviano.
-Equipos con baja vibración
-Con mango lateral.</t>
  </si>
  <si>
    <t>Guadañas</t>
  </si>
  <si>
    <t xml:space="preserve"> -Guadaña de Eje Rígido
 - Viene cilindrada con apróximadamente 30 a 51,6 cm3.
-Peso promedio entre 6,5 Kg y 7,7 Kg.
-Cuchilla de 80 puntas
-Capacidad del tanque de combustible entre 0,65 Lt y 1 Lt.
-Cuenta con un sistema de arranque manual.
-Cuenta con un sistema de ignición electrónico
 - Incluye el combustible para su funcioamiento (Máximo 3 galones)</t>
  </si>
  <si>
    <t>Motobombas</t>
  </si>
  <si>
    <t>-Motobomba eléctrica
-Fabricada en Hierro
-Cuenta con una potencia de 2 hp a 111 hp
-Velocidades desde 1800 RPM a 3450 RPM.
-Peso promedio de 30 Kg.
-Las medidas de succión por descarga van de 2 x 2 pulgadas a 12 x 12 pulgadas.</t>
  </si>
  <si>
    <t>Valor unitario evento</t>
  </si>
  <si>
    <t>SEDE 1</t>
  </si>
  <si>
    <t>SEDE 2</t>
  </si>
  <si>
    <t>SEDE 3</t>
  </si>
  <si>
    <t>SEDE 4</t>
  </si>
  <si>
    <t>SEDE 5</t>
  </si>
  <si>
    <t>SEDE 6</t>
  </si>
  <si>
    <t>SEDE 7</t>
  </si>
  <si>
    <t>SEDE 8</t>
  </si>
  <si>
    <t>SEDE 9</t>
  </si>
  <si>
    <t>SEDE 10</t>
  </si>
  <si>
    <t>SEDE 11</t>
  </si>
  <si>
    <t>SEDE 12</t>
  </si>
  <si>
    <t>SEDE 13</t>
  </si>
  <si>
    <t>SEDE 14</t>
  </si>
  <si>
    <t>SEDE 15</t>
  </si>
  <si>
    <t>SEDE 16</t>
  </si>
  <si>
    <t>SEDE 17</t>
  </si>
  <si>
    <t>SEDE 18</t>
  </si>
  <si>
    <t>SEDE 19</t>
  </si>
  <si>
    <t>SEDE 20</t>
  </si>
  <si>
    <t>SEDE 21</t>
  </si>
  <si>
    <t>SEDE 22</t>
  </si>
  <si>
    <t>SEDE 23</t>
  </si>
  <si>
    <t>IMPRENTA</t>
  </si>
  <si>
    <t>SUPERCADE AMERICAS</t>
  </si>
  <si>
    <t>SUPERCADE CALLE 13</t>
  </si>
  <si>
    <t>SUPERCADE CAD</t>
  </si>
  <si>
    <t>SUPERCADE ENGATIVA</t>
  </si>
  <si>
    <t>SUPERCADE BOSA</t>
  </si>
  <si>
    <t>SUPERCADE 20 DE JULIO</t>
  </si>
  <si>
    <t>SUPERCADE SUBA</t>
  </si>
  <si>
    <t>CADE LUCEROS</t>
  </si>
  <si>
    <t>SUPERCADE SOCIAL</t>
  </si>
  <si>
    <t>SUPERCADE MANITAS</t>
  </si>
  <si>
    <t>SEDE No.</t>
  </si>
  <si>
    <t>NOMBRE DE LA SEDE</t>
  </si>
  <si>
    <t>CARGO</t>
  </si>
  <si>
    <t>NOMBRE COMPLETO</t>
  </si>
  <si>
    <t xml:space="preserve"> FECHA DE INGRESO</t>
  </si>
  <si>
    <t>NOVEDADES</t>
  </si>
  <si>
    <t>MANZANA  LIEVANO</t>
  </si>
  <si>
    <t>DIRECCIÓN DISTRITAL DE ARCHIVO DE BOGOTÁ</t>
  </si>
  <si>
    <t>COORDINADORES</t>
  </si>
  <si>
    <t>Centro de Memoria, paz y reconciliación</t>
  </si>
  <si>
    <t>Centro Local de Atención a Víctimas CLAV Patio Bonito</t>
  </si>
  <si>
    <t>Centro Local de Atención a Víctimas CLAV Ciudad Bolivar</t>
  </si>
  <si>
    <t>Centro Local de Atención a Víctimas CLAV Bosa</t>
  </si>
  <si>
    <t>Centro Local de Atención a Víctimas CLAV Suba</t>
  </si>
  <si>
    <t>Centro Local de Atención a Víctimas CLAV Chapinero</t>
  </si>
  <si>
    <t>Centro Local de Atención a Víctimas CLAV Rafael Uribe Uribe</t>
  </si>
  <si>
    <t>N°</t>
  </si>
  <si>
    <t>TOTAL</t>
  </si>
  <si>
    <t>Cláusula 8</t>
  </si>
  <si>
    <t>PERSONAL</t>
  </si>
  <si>
    <t>INSUMOS</t>
  </si>
  <si>
    <t>CLAUSULA 8 INSUMOS</t>
  </si>
  <si>
    <t>IVA</t>
  </si>
  <si>
    <t>AIU</t>
  </si>
  <si>
    <t>SUBTOTAL 1</t>
  </si>
  <si>
    <t>SUBTOTAL 2</t>
  </si>
  <si>
    <t xml:space="preserve">TOTAL   </t>
  </si>
  <si>
    <t>CORD</t>
  </si>
  <si>
    <t>MAQUINARIA Y EQUIPOS</t>
  </si>
  <si>
    <t>Presentación</t>
  </si>
  <si>
    <t>TOTAL CANTIDADES</t>
  </si>
  <si>
    <t>METROS CUADRADOS</t>
  </si>
  <si>
    <t>M2</t>
  </si>
  <si>
    <t>FECHA DE EJECUCION</t>
  </si>
  <si>
    <t>REALIZADO</t>
  </si>
  <si>
    <t>PRECIO CON CLAUSULA 8</t>
  </si>
  <si>
    <t>CALCULO CLAUSULA 8</t>
  </si>
  <si>
    <t>con CLAUSULA 8</t>
  </si>
  <si>
    <t>Otros productos químicos; fibras artificiales (o fibras industriales hechas por el hombre)</t>
  </si>
  <si>
    <t>Químicos básicos</t>
  </si>
  <si>
    <t>Productos de hornos de coque, de refinación de petróleo y combustible</t>
  </si>
  <si>
    <t>Artículos textiles (excepto prendas de vestir)</t>
  </si>
  <si>
    <t>Productos metálicos elaborados (excepto maquinaria y equipo)</t>
  </si>
  <si>
    <t>Productos de caucho y plástico</t>
  </si>
  <si>
    <t>Pasta o pulpa, papel y productos de papel; impresos y artículos relacionados</t>
  </si>
  <si>
    <t>Vidrio y productos de vidrio y otros productos no metálicos n.c.p.</t>
  </si>
  <si>
    <t>Productos de molinería, almidones y productos derivados del almidón; otros productos alimenticios</t>
  </si>
  <si>
    <t>BEBIDAS</t>
  </si>
  <si>
    <t>RUBRO</t>
  </si>
  <si>
    <t>3-1-2-01-01-01-0004-000</t>
  </si>
  <si>
    <t>3-1-2-02-01-01-0003-000</t>
  </si>
  <si>
    <t>3-1-2-02-01-01-0004-000</t>
  </si>
  <si>
    <t>3-1-2-02-01-01-0005-000</t>
  </si>
  <si>
    <t>3-1-2-02-01-02-0002-000</t>
  </si>
  <si>
    <t>3-1-2-02-01-02-0003-000</t>
  </si>
  <si>
    <t>3-1-2-02-01-02-0004-000</t>
  </si>
  <si>
    <t>3-1-2-02-01-02-0005-000</t>
  </si>
  <si>
    <t>3-1-2-02-01-02-0006-000</t>
  </si>
  <si>
    <t>3-1-2-02-01-02-0007-000</t>
  </si>
  <si>
    <t>3-1-2-02-01-02-0008-000</t>
  </si>
  <si>
    <t>3-1-2-02-01-03-0001-000</t>
  </si>
  <si>
    <t>3-1-2-02-01-03-0002-000</t>
  </si>
  <si>
    <t>3-1-2-02-02-02-0003-002</t>
  </si>
  <si>
    <t>3-1-2-02-02-02-0003-004</t>
  </si>
  <si>
    <t>3-1-2-02-02-03-0005-002</t>
  </si>
  <si>
    <t>Total general</t>
  </si>
  <si>
    <t>CPC, Division 44</t>
  </si>
  <si>
    <t>CPC, Division 23</t>
  </si>
  <si>
    <t>CPC, Division 24</t>
  </si>
  <si>
    <t>CPC, Divisiones 26 y 27</t>
  </si>
  <si>
    <t>CPC, Division 32</t>
  </si>
  <si>
    <t>CPC, Division 33</t>
  </si>
  <si>
    <t>CPC, Division 34</t>
  </si>
  <si>
    <t>CPC, Division 35</t>
  </si>
  <si>
    <t>CPC, Division 36</t>
  </si>
  <si>
    <t>CPC, Division 37</t>
  </si>
  <si>
    <t>CPC, Division 38</t>
  </si>
  <si>
    <t>CPC, Division 41</t>
  </si>
  <si>
    <t>CPC, Division 42</t>
  </si>
  <si>
    <t>CPC, Division 73</t>
  </si>
  <si>
    <t>CPC, Division 85</t>
  </si>
  <si>
    <t>Maquinaria para servicios especiales</t>
  </si>
  <si>
    <t xml:space="preserve"> Productos de molinería, almidones y productos derivados del almidón; otros productos alimenticios </t>
  </si>
  <si>
    <t>Bebidas</t>
  </si>
  <si>
    <t xml:space="preserve">Artículos textiles (excepto prendas de vestir) </t>
  </si>
  <si>
    <t xml:space="preserve">Otros productos químicos; fibras artificiales (o fibras industriales hechas por el hombre) </t>
  </si>
  <si>
    <t>Muebles; otros bienes transportables n.c.p.</t>
  </si>
  <si>
    <t>Metales básicos</t>
  </si>
  <si>
    <t xml:space="preserve">Productos metálicos elaborados (excepto maquinaria y equipo) </t>
  </si>
  <si>
    <t>Servicios de arrendamiento sin opción de compra de maquinaria y equipo sin operarios</t>
  </si>
  <si>
    <t>Servicios de arrendamiento sin opción de compra de otros bienes</t>
  </si>
  <si>
    <t xml:space="preserve">Servicios de limpieza general </t>
  </si>
  <si>
    <t>MANZANA LIÉVANO</t>
  </si>
  <si>
    <t xml:space="preserve">TOTAL </t>
  </si>
  <si>
    <t>FUMIGACIÓN
SERVICIO DE DESINFECCIÓN</t>
  </si>
  <si>
    <t>SUPERCADE LA GAITANA</t>
  </si>
  <si>
    <t>SUPERCADE SERVITA</t>
  </si>
  <si>
    <t>SUPERCADE LA VICTORIA</t>
  </si>
  <si>
    <t>SEDE 24</t>
  </si>
  <si>
    <t>SEDE 25</t>
  </si>
  <si>
    <t>SEDE 26</t>
  </si>
  <si>
    <t>SUPERCADE PATIO BONITO</t>
  </si>
  <si>
    <t>VALOR MENSUAL SEGÚN ACUERDO MARCO AÑO 2021</t>
  </si>
  <si>
    <t>TOTAL A PAGAR EN ? POR PERSONAL</t>
  </si>
  <si>
    <t>TOTAL A FACTURAR DEL 1 AL 17 DE ABRIL DE 2021</t>
  </si>
  <si>
    <t>Precio techo</t>
  </si>
  <si>
    <t>Precio techo unitario</t>
  </si>
  <si>
    <t>ARCHIVO</t>
  </si>
  <si>
    <t>Sede Restrepo</t>
  </si>
  <si>
    <t>CAD</t>
  </si>
  <si>
    <t>Supercade Bosa</t>
  </si>
  <si>
    <t>CALLE 13</t>
  </si>
  <si>
    <t>20 DE JULIO</t>
  </si>
  <si>
    <t>MANITAS</t>
  </si>
  <si>
    <t>SOCIAL</t>
  </si>
  <si>
    <t>SERVITA</t>
  </si>
  <si>
    <t>LA VICTORIA</t>
  </si>
  <si>
    <t>LA  GAITANA</t>
  </si>
  <si>
    <t>ENGATIVA</t>
  </si>
  <si>
    <t>LOS LUCEROS</t>
  </si>
  <si>
    <t>CMPR</t>
  </si>
  <si>
    <t>CE BOSA</t>
  </si>
  <si>
    <t>CE CHAPINERO</t>
  </si>
  <si>
    <t>CE CIUDAD BOLIVAR</t>
  </si>
  <si>
    <t>CE PATIO BONITO</t>
  </si>
  <si>
    <t>CE RAFAEL URIBE</t>
  </si>
  <si>
    <t>CE SUBA</t>
  </si>
  <si>
    <t>TEQUENDAMA</t>
  </si>
  <si>
    <t>Cade Patio Bonito</t>
  </si>
  <si>
    <t>DIFERENCIA</t>
  </si>
  <si>
    <t>CANTIDAD TOTAL</t>
  </si>
  <si>
    <t>VALOR</t>
  </si>
  <si>
    <t>SUMATORIA</t>
  </si>
  <si>
    <t>IDENTIFICACIÓN</t>
  </si>
  <si>
    <t>PAGO NOMINA</t>
  </si>
  <si>
    <t>PAGO SEGURIDAD SOCIAL</t>
  </si>
  <si>
    <t>SUBTOTAL</t>
  </si>
  <si>
    <t>VALOR CON CLÁUSULA</t>
  </si>
  <si>
    <t>ROSAURA  ASPRILLA LONDOÑO</t>
  </si>
  <si>
    <t>OPERARIO ASEO Y CAFETERIA</t>
  </si>
  <si>
    <t>YULEIDY  BECERRA VALENCIA</t>
  </si>
  <si>
    <t>ALEXANDRA  BENAVIDES</t>
  </si>
  <si>
    <t>LUZ DARY VANEGAS VANEGAS</t>
  </si>
  <si>
    <t>ADRIANA  PORRAS CARREÑO</t>
  </si>
  <si>
    <t>LEIDY JOHANA RAMIREZ VALENCIA</t>
  </si>
  <si>
    <t>YULI LEIDY NUÑEZ GARCIA</t>
  </si>
  <si>
    <t>ROSA  PUENTES</t>
  </si>
  <si>
    <t xml:space="preserve">DURLEY  SOTELO HOYOS </t>
  </si>
  <si>
    <t xml:space="preserve">NILSA ELENA TUIRAN RUIZ </t>
  </si>
  <si>
    <t>ERIKA YOVANA VEGA PATIÑO</t>
  </si>
  <si>
    <t>NUBIA AMPARO ZAPATA CAMACHO</t>
  </si>
  <si>
    <t>DIANA PATRICIA PORRAS MOLINA</t>
  </si>
  <si>
    <t xml:space="preserve">DIANA CAROLINA TOCA RINCON </t>
  </si>
  <si>
    <t>ERIKA MARCELA ALFONSO CANTOR</t>
  </si>
  <si>
    <t>MIREYA  GUAYARA</t>
  </si>
  <si>
    <t>ANGELA ROCIO VIDAL</t>
  </si>
  <si>
    <t>JENNIFER  JIMENEZ NAVARRO</t>
  </si>
  <si>
    <t>LURY HEIDE TRIVIÑO SUAREZ</t>
  </si>
  <si>
    <t xml:space="preserve">ALEXANDRA  GONZALEZ MAYRA </t>
  </si>
  <si>
    <t>MARTHA CECILIA PRIETO GUZMAN</t>
  </si>
  <si>
    <t xml:space="preserve">JENNY  BERMUDEZ MARTINEZ </t>
  </si>
  <si>
    <t>PATRICIA  OCHOA DIANA</t>
  </si>
  <si>
    <t>JOHANNA ANDREA LOPEZ CORTES</t>
  </si>
  <si>
    <t>LEIDY PASTORA CUERO QUIÑONES</t>
  </si>
  <si>
    <t xml:space="preserve">ARMANDO  CACERES JORGE </t>
  </si>
  <si>
    <t>PAOLA ANDREA RAMIREZ TORRES</t>
  </si>
  <si>
    <t>AUXILIAR DE COCINA</t>
  </si>
  <si>
    <t>LUISA FERNANDA RAMIREZ VERA</t>
  </si>
  <si>
    <t>YEIMI  RODRIGUEZ ARIAZ</t>
  </si>
  <si>
    <t>ISABEL  FAJARDO ORDOÑEZ</t>
  </si>
  <si>
    <t>CRISTIAN  AREVALO CASTELLANOS</t>
  </si>
  <si>
    <t>OPERARIO AUXILIAR</t>
  </si>
  <si>
    <t xml:space="preserve">SERGIO ANDRES MUÑOZ MARTINEZ  </t>
  </si>
  <si>
    <t xml:space="preserve">JOSE FERNEY HURTADO NARANJO </t>
  </si>
  <si>
    <t xml:space="preserve">HUGO FERNEY VELASQUEZ PEREZ </t>
  </si>
  <si>
    <t xml:space="preserve">ALBERTO  MONTAÑEZ EDUWIN </t>
  </si>
  <si>
    <t xml:space="preserve">JUAN MANUEL RODRIGUEZ PULIDO </t>
  </si>
  <si>
    <t>BLANCA PAOLA NIÑO NAVARRO</t>
  </si>
  <si>
    <t>ETIQUETA</t>
  </si>
  <si>
    <t xml:space="preserve">DAVID STEVEN PEDRAZA ALARCON </t>
  </si>
  <si>
    <t>MANTENIMIENTO</t>
  </si>
  <si>
    <t>JAIRO ALONSO GIRALDO CARRILLO</t>
  </si>
  <si>
    <t xml:space="preserve">CARLOS MARIO GOMEZ VIVERO </t>
  </si>
  <si>
    <t>PEDRO ANTONIO RINCON ROJAS</t>
  </si>
  <si>
    <t>BERTULIO  PULIDO GONZALEZ</t>
  </si>
  <si>
    <t>JOHAN NICOLAS CASTRO MUNEVAR</t>
  </si>
  <si>
    <t>CARLOS EDUARDO BOHORQUEZ</t>
  </si>
  <si>
    <t>JARDINERO</t>
  </si>
  <si>
    <t>FREDY ANTONIO GUZMAN MAZA</t>
  </si>
  <si>
    <t>MARIA GLAYS PALACIOS GARZON</t>
  </si>
  <si>
    <t xml:space="preserve">JOSE DAVID MORALES CHAVEZ </t>
  </si>
  <si>
    <t>NOLBERTO  CASTILLO GUTIERREZ</t>
  </si>
  <si>
    <t>YAHER ALFONSO SANCHEZ TORRES</t>
  </si>
  <si>
    <t>MARTHA JANETD CASTELLANOS MARIN</t>
  </si>
  <si>
    <t xml:space="preserve">MARTHA ISABEL OSORIO BETANCURTH </t>
  </si>
  <si>
    <t>ISRAEL  BAQUERO LOPEZ</t>
  </si>
  <si>
    <t xml:space="preserve">CESAR ARTURO CHIPATECUA CUBILLOS </t>
  </si>
  <si>
    <t>JOSE GABRIEL MEDINA MOYA</t>
  </si>
  <si>
    <t>MARTHA JANETH GARCIA ALARCON</t>
  </si>
  <si>
    <t xml:space="preserve">ROSA ELVIRA SACRISTAN GONZALEZ </t>
  </si>
  <si>
    <t>MARIA LENORMAN RAMIREZ SANCHEZ</t>
  </si>
  <si>
    <t>LISBETH TATIANA GONZALEZ MORENO</t>
  </si>
  <si>
    <t xml:space="preserve">EDUVIGUES  ALVAREZ BONILLA </t>
  </si>
  <si>
    <t>JULIE PAULINE RUIZ HERRERA</t>
  </si>
  <si>
    <t>NANCY  BOLIVAR DIAZ</t>
  </si>
  <si>
    <t xml:space="preserve">SONIA ESPERANZA CEPEDA GOMEZ </t>
  </si>
  <si>
    <t>YULIETH DAYANA OSORIO QUIROGA</t>
  </si>
  <si>
    <t>LADY JOHANNA VALVERDE LOZANO</t>
  </si>
  <si>
    <t>GUSTAVO HERNANDO PEÑA CORREDOR</t>
  </si>
  <si>
    <t>JHAN CARLOS SANCHEZ BAYRON</t>
  </si>
  <si>
    <t>ERNESTO  TAFUR PERDOMO</t>
  </si>
  <si>
    <t>MICHAEL RICARDO BERMUDEZ GUAYARA</t>
  </si>
  <si>
    <t>MARIA ELIZABETH TORRES MAYORGA</t>
  </si>
  <si>
    <t>MARIA CONSUELO BOTIA AVILA</t>
  </si>
  <si>
    <t xml:space="preserve">MAYRA ALEJANDRA LONDOÑO HERNANDEZ </t>
  </si>
  <si>
    <t>MARISOL  GOMEZ RODRIGUEZ</t>
  </si>
  <si>
    <t>MARYURI  SUAREZ PULIDO</t>
  </si>
  <si>
    <t xml:space="preserve">CAROLINA  ARDILA JEIMMY </t>
  </si>
  <si>
    <t>COORDINADOR</t>
  </si>
  <si>
    <t>CLAUDIA JOHANA MARTINEZ ESPINOSA</t>
  </si>
  <si>
    <t>ISLENA  AVENDAÑO MORENO</t>
  </si>
  <si>
    <t>OLINDA  ACUÑA DIAZ</t>
  </si>
  <si>
    <t>DORIS JANNETH RAMOS BUITRAGO</t>
  </si>
  <si>
    <t>LUIS ENRIQUE MADRIGAL DIAZ</t>
  </si>
  <si>
    <t>ROSALBA  ALFONSO DAZA</t>
  </si>
  <si>
    <t xml:space="preserve">LILIS MARCELA DIAZ VIVERO </t>
  </si>
  <si>
    <t>GLADYS STELLA LOZANO OCHOA</t>
  </si>
  <si>
    <t>LEIDY JOHANA ESPINEL CANO</t>
  </si>
  <si>
    <t>ELIZABET  PULIDO RODRIGUEZ</t>
  </si>
  <si>
    <t>JEISSON ALEJANDRO SANTAMARIA GARZON</t>
  </si>
  <si>
    <t xml:space="preserve">FLOR MARIA FLOREZ DIAZ </t>
  </si>
  <si>
    <t xml:space="preserve">ANDREA  LEON LEON </t>
  </si>
  <si>
    <t xml:space="preserve">NATALY  GROSSO PULIDO </t>
  </si>
  <si>
    <t>MARISOL  PARAMO CARDENAS</t>
  </si>
  <si>
    <t xml:space="preserve">MARIA ALTAGRACIA SOCHA CIENDUA </t>
  </si>
  <si>
    <t xml:space="preserve">JOSE MANUEL TORRES ANGEL </t>
  </si>
  <si>
    <t>LUIS ALFONSO MEDINA ROSAS</t>
  </si>
  <si>
    <t xml:space="preserve">ANGIE LIZETH CUBILLOS MONTAÑA </t>
  </si>
  <si>
    <t>NORALBA DEL SOCORRO LONDOÑO VANEGAS</t>
  </si>
  <si>
    <t>YEIMI CATERINE PEÑA RODRIGUEZ</t>
  </si>
  <si>
    <t>LUZ MARINA CASTRO MONTAÑO</t>
  </si>
  <si>
    <t xml:space="preserve">FLOR ALBA LEON CARDENAS </t>
  </si>
  <si>
    <t>DIANA MILENA PORTELA CANIZALES</t>
  </si>
  <si>
    <t xml:space="preserve">ALEXANDRA PAOLA VELASQUEZ RUIZ </t>
  </si>
  <si>
    <t xml:space="preserve">ADELA  NARANJO FLOREZ </t>
  </si>
  <si>
    <t>JULIAN  MALDONADO ANDRES</t>
  </si>
  <si>
    <t>GABRIEL OCTAVIO MANZANO CORTES</t>
  </si>
  <si>
    <t>DORA  PUENTES CORREDOR</t>
  </si>
  <si>
    <t>SANDRA YAMILE FUQUEME CAÑON</t>
  </si>
  <si>
    <t xml:space="preserve">GISELLE  PRIETO MAYRA  </t>
  </si>
  <si>
    <t>MARI DIELA BARRETO SUAZA</t>
  </si>
  <si>
    <t>FERNANDO  CONTRERAS ANDRES</t>
  </si>
  <si>
    <t>NUBIA ESPERANZA ROA BOLAÑOS</t>
  </si>
  <si>
    <t>YESSENIA  MARTINEZ LUGO</t>
  </si>
  <si>
    <t>KATHERIN  ALMARIO PEREZ</t>
  </si>
  <si>
    <t xml:space="preserve">CAROLINA  CANTOR ROMERO </t>
  </si>
  <si>
    <t>JUAN PABLO PEREZ URREGO</t>
  </si>
  <si>
    <t>PABLO  MOLINA SANTAMARIA</t>
  </si>
  <si>
    <t xml:space="preserve">JENY PAOLA DIAZ PORTELA  </t>
  </si>
  <si>
    <t>SERGIO LUIS CARDENAS RINCON</t>
  </si>
  <si>
    <t xml:space="preserve">CECILIA GAONA BOJACA </t>
  </si>
  <si>
    <t>GLORIA STELLA DURAN RODRIGUEZ</t>
  </si>
  <si>
    <t xml:space="preserve">WILMER ORLANDO PEÑA LEON </t>
  </si>
  <si>
    <t>MILENA TACHA NIDIA</t>
  </si>
  <si>
    <t>NATHALIA ESPERANZA PUENTES ROJAS</t>
  </si>
  <si>
    <t>JOSE DE JESUS MONTILLA</t>
  </si>
  <si>
    <t>DIANA PATRICA ULLOA ACOSTA</t>
  </si>
  <si>
    <t>MARIA GLADIS AREVALO MEDINA</t>
  </si>
  <si>
    <t>DIANA DEL PILAR GARCIA GOMEZ</t>
  </si>
  <si>
    <t>FLOR MARIA RODRIGUEZ BERNAL</t>
  </si>
  <si>
    <t>NYDIA JOHANNA FERIA BURGOS</t>
  </si>
  <si>
    <t>LUZ MARINA GARCIA MARTINEZ</t>
  </si>
  <si>
    <t>DIANA PATRICIA PEREZ BUITRAGO</t>
  </si>
  <si>
    <t xml:space="preserve">ANGIE NIKOL ESCOBAR RUIZ </t>
  </si>
  <si>
    <t>LEIDY PAOLA RODRIGUEZ RODRIGUEZ</t>
  </si>
  <si>
    <t>ESMERALDA  YARA</t>
  </si>
  <si>
    <t>SANTIAGO  FERRER OJEDA</t>
  </si>
  <si>
    <t xml:space="preserve">MICHAEL DAVID ROA PEREZ </t>
  </si>
  <si>
    <t xml:space="preserve">FANNY  LEON GOMEZ </t>
  </si>
  <si>
    <t xml:space="preserve">JULIA  FIGUERO GOMEZ  </t>
  </si>
  <si>
    <t xml:space="preserve">ERIKA YOHANNA GUTIERREZ PERDOMO  </t>
  </si>
  <si>
    <t>YENY MARITZA ALVAREZ ALVAREZ</t>
  </si>
  <si>
    <t>ALBERTO  CABRERA CARLOS</t>
  </si>
  <si>
    <t>YORBIS JOSE BAENA FONTALBO</t>
  </si>
  <si>
    <t>YANETH MILDRE ZEA RIVILLO</t>
  </si>
  <si>
    <t>MARIA ALCIRA SARMIENTO GONZALEZ</t>
  </si>
  <si>
    <t xml:space="preserve">MARIA ELENA FUENTES CARRILLO </t>
  </si>
  <si>
    <t xml:space="preserve">LILIA  ZAMBRANO CORDOBA </t>
  </si>
  <si>
    <t>PAOLA ANDREA MONTOYA HERNANDEZ</t>
  </si>
  <si>
    <t xml:space="preserve">BELLAMIRA  ORTIZ DIAZ </t>
  </si>
  <si>
    <t>OSCAR FERNANDO VELASQUEZ VELASQUEZ</t>
  </si>
  <si>
    <t>ALDEMAR  CIFUENTES CASTAÑEDA</t>
  </si>
  <si>
    <t>BLANCA LIGIA MAHECHA DUQUE</t>
  </si>
  <si>
    <t>MARGARITA  CATUCHE PIAMBA</t>
  </si>
  <si>
    <t>JULI ESMERALDA RAMIREZ PULIDO</t>
  </si>
  <si>
    <t>SAIDA PATRICIA GONZALEZ ESPITIA</t>
  </si>
  <si>
    <t>YESSICA JULIETH BOLAÑOS MOLINA</t>
  </si>
  <si>
    <t>ORLANDO  CITA MARTINEZ</t>
  </si>
  <si>
    <t>MOISES  SOTO CALCEDO</t>
  </si>
  <si>
    <t xml:space="preserve">MAIRA LICETH ANGULO GARCIA </t>
  </si>
  <si>
    <t>ANGIE LIZEH CASTELLANOS SARMIENTO</t>
  </si>
  <si>
    <t>ADRIANA LUCIA SOPO YAZO</t>
  </si>
  <si>
    <t>CECILIA  QUINCENO MARTHA</t>
  </si>
  <si>
    <t>JAVIER MAURICIO ZAPATA VIRGEN</t>
  </si>
  <si>
    <t>LUZ MARINA CATUCHE PIAMBA</t>
  </si>
  <si>
    <t xml:space="preserve">FRANCEID  CUADROS VALDERRAMA </t>
  </si>
  <si>
    <t>LEYDI KATERINE GARCIA REYES</t>
  </si>
  <si>
    <t>EMILDA  GUERRERO SOLÒRZANO</t>
  </si>
  <si>
    <t xml:space="preserve">MARIA CAROLINA AGUIRRE MALAMBO </t>
  </si>
  <si>
    <t>LAURA VALENTINA ROJAS BARON</t>
  </si>
  <si>
    <t>ROSALBA  DIAZ PEÑUELA</t>
  </si>
  <si>
    <t>GERALDIN  GALLEGO FLOREZ</t>
  </si>
  <si>
    <t>IMELDA  VELASCO BENAVIDES</t>
  </si>
  <si>
    <t xml:space="preserve">WILLIAM ANDRES GUTIERREZ JIMENEZ  </t>
  </si>
  <si>
    <t>VICTOR JULIO CASTILLO RAMOS</t>
  </si>
  <si>
    <t xml:space="preserve">ANDERSON YESID RINCON CARO </t>
  </si>
  <si>
    <t xml:space="preserve">LEIDY MABEL UREÑA GOMEZ </t>
  </si>
  <si>
    <t>YENY BIVIANA ACERO OSORIO</t>
  </si>
  <si>
    <t>YULY PAOLA LEON ESPITIA</t>
  </si>
  <si>
    <t xml:space="preserve">ANA ODILIA BUITRAGO BOBADILLA </t>
  </si>
  <si>
    <t>LEIDY JOHANA GIL ACOSTA</t>
  </si>
  <si>
    <t>PEDRO FERNANDO MONTENEGRO FONTECHA</t>
  </si>
  <si>
    <t>YAQUELINE DEL CARMEN VIROLA</t>
  </si>
  <si>
    <t>YANETH  FULA VALBUENA</t>
  </si>
  <si>
    <t>EDDIER ESTEVEN VARGAS MORALES</t>
  </si>
  <si>
    <t>CASTRO BUENDIA ROBERTO CARLOS</t>
  </si>
  <si>
    <t>SALARIO 2021</t>
  </si>
  <si>
    <t>AUXILIO DE TRANSPORTE</t>
  </si>
  <si>
    <t>HORA ORDINARIA</t>
  </si>
  <si>
    <t>DÍAS TRABAJADOS</t>
  </si>
  <si>
    <t>Bases Carga Prestacional</t>
  </si>
  <si>
    <t>Vacaciones</t>
  </si>
  <si>
    <t>Prima</t>
  </si>
  <si>
    <t>Cesantias</t>
  </si>
  <si>
    <t>Int. Cesantias</t>
  </si>
  <si>
    <t>SUBTOTAL1</t>
  </si>
  <si>
    <t xml:space="preserve"> Base Seguridad social</t>
  </si>
  <si>
    <t>Empleador</t>
  </si>
  <si>
    <t>Salud</t>
  </si>
  <si>
    <t>Pensión</t>
  </si>
  <si>
    <t>ARL</t>
  </si>
  <si>
    <t>SUBTOTAL2</t>
  </si>
  <si>
    <t>Bases Parafiscales</t>
  </si>
  <si>
    <t>SENA</t>
  </si>
  <si>
    <t>ICBF</t>
  </si>
  <si>
    <t>CAJA DE COMPENSACION</t>
  </si>
  <si>
    <t>SUBTOTAL3</t>
  </si>
  <si>
    <t>DESCRIPCIÓN</t>
  </si>
  <si>
    <t>%</t>
  </si>
  <si>
    <t>VALOR HORA CON RECARGO</t>
  </si>
  <si>
    <t>VALOR HORA CON PRESTACIONES, SEGURIDAD Y PARAFISCALES</t>
  </si>
  <si>
    <t>Hora Extra Nocturna</t>
  </si>
  <si>
    <t>Hora Extra Diurna</t>
  </si>
  <si>
    <t>Hora Ordinaria Domingos/Festivos</t>
  </si>
  <si>
    <t>Hora Extra Diurna Domingos/Festivos</t>
  </si>
  <si>
    <t>Hora Extra Nocturna Domingos/Festivos</t>
  </si>
  <si>
    <t>Recargo nocturno</t>
  </si>
  <si>
    <t>Recargo nocturno festivo</t>
  </si>
  <si>
    <t>PLAZO CONTRATO</t>
  </si>
  <si>
    <t>MES</t>
  </si>
  <si>
    <t>DOMINGOS</t>
  </si>
  <si>
    <t>HORAS DÍA</t>
  </si>
  <si>
    <t>HORAS AL MES</t>
  </si>
  <si>
    <t>CANTIDAD OPERARIOS</t>
  </si>
  <si>
    <t>VALOR RECARGO DOMINGOS</t>
  </si>
  <si>
    <t>VALOR MES</t>
  </si>
  <si>
    <t>NOMBRE OPERARIO</t>
  </si>
  <si>
    <t>MES 4</t>
  </si>
  <si>
    <t>ABRIL</t>
  </si>
  <si>
    <t>NIÑO BLANCA PAOLA</t>
  </si>
  <si>
    <t>PULIDO GONZALEZ BERTULIO</t>
  </si>
  <si>
    <t>VALOR TOTAL DOMINGOS</t>
  </si>
  <si>
    <t xml:space="preserve">DIAS ORDINARIOS </t>
  </si>
  <si>
    <t>VALOR  HORA EXTRA DIURNA</t>
  </si>
  <si>
    <t>SOTELO HOYOS DURLEY</t>
  </si>
  <si>
    <t>RINCON ROJAS PEDRO ANTONIO</t>
  </si>
  <si>
    <t>JORGE CACERES</t>
  </si>
  <si>
    <t xml:space="preserve">VALOR TOTAL DIAS ORDINARIOS DIURNOS </t>
  </si>
  <si>
    <t xml:space="preserve">VALOR HORA EXTRA NOCTURNA </t>
  </si>
  <si>
    <t xml:space="preserve">VALOR TOTAL ORDINARIOS NOCTURNOS </t>
  </si>
  <si>
    <t xml:space="preserve">VALOR TOTAL FACTURAR ABRIL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</si>
</sst>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  <numFmt numFmtId="166" formatCode="0.00000%"/>
    <numFmt numFmtId="167" formatCode="_(&quot;$&quot;\ * #,##0_);_(&quot;$&quot;\ * \(#,##0\);_(&quot;$&quot;\ * &quot;-&quot;??_);_(@_)"/>
    <numFmt numFmtId="168" formatCode="_-&quot;$&quot;\ * #,##0.00_-;\-&quot;$&quot;\ * #,##0.00_-;_-&quot;$&quot;\ * &quot;-&quot;_-;_-@_-"/>
    <numFmt numFmtId="169" formatCode="_-&quot;$&quot;* #,##0_-;\-&quot;$&quot;* #,##0_-;_-&quot;$&quot;* &quot;-&quot;??_-;_-@_-"/>
    <numFmt numFmtId="170" formatCode="0.000000%"/>
    <numFmt numFmtId="171" formatCode="_-* #,##0.00_-;\-* #,##0.00_-;_-* &quot;-&quot;_-;_-@_-"/>
    <numFmt numFmtId="172" formatCode="0.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u/>
      <sz val="12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6">
    <xf numFmtId="0" fontId="0" fillId="0" borderId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4">
    <xf numFmtId="0" fontId="0" fillId="0" borderId="0" xfId="0"/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textRotation="90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165" fontId="8" fillId="0" borderId="1" xfId="1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14" fontId="8" fillId="6" borderId="1" xfId="0" applyNumberFormat="1" applyFont="1" applyFill="1" applyBorder="1" applyAlignment="1">
      <alignment horizontal="left" vertical="center"/>
    </xf>
    <xf numFmtId="1" fontId="8" fillId="6" borderId="1" xfId="0" applyNumberFormat="1" applyFont="1" applyFill="1" applyBorder="1" applyAlignment="1">
      <alignment horizontal="left" vertical="center"/>
    </xf>
    <xf numFmtId="0" fontId="8" fillId="6" borderId="1" xfId="0" applyFont="1" applyFill="1" applyBorder="1" applyAlignment="1" applyProtection="1">
      <alignment horizontal="left" vertical="center"/>
      <protection locked="0"/>
    </xf>
    <xf numFmtId="0" fontId="8" fillId="6" borderId="1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 applyProtection="1">
      <alignment horizontal="left" vertical="center" wrapText="1"/>
      <protection locked="0"/>
    </xf>
    <xf numFmtId="0" fontId="8" fillId="6" borderId="1" xfId="0" applyNumberFormat="1" applyFont="1" applyFill="1" applyBorder="1" applyAlignment="1" applyProtection="1">
      <alignment horizontal="left" vertical="center" wrapText="1"/>
      <protection locked="0"/>
    </xf>
    <xf numFmtId="1" fontId="8" fillId="6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6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69" fontId="14" fillId="8" borderId="1" xfId="6" applyNumberFormat="1" applyFont="1" applyFill="1" applyBorder="1" applyAlignment="1">
      <alignment horizontal="center" vertical="center" wrapText="1"/>
    </xf>
    <xf numFmtId="0" fontId="14" fillId="6" borderId="1" xfId="0" applyNumberFormat="1" applyFont="1" applyFill="1" applyBorder="1" applyAlignment="1">
      <alignment horizontal="center" vertical="center" wrapText="1"/>
    </xf>
    <xf numFmtId="42" fontId="14" fillId="8" borderId="1" xfId="2" applyFont="1" applyFill="1" applyBorder="1" applyAlignment="1">
      <alignment horizontal="center" vertical="center" wrapText="1"/>
    </xf>
    <xf numFmtId="41" fontId="0" fillId="0" borderId="1" xfId="5" applyFont="1" applyFill="1" applyBorder="1" applyAlignment="1">
      <alignment horizontal="center" vertical="center"/>
    </xf>
    <xf numFmtId="0" fontId="0" fillId="0" borderId="0" xfId="2" applyNumberFormat="1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0" fillId="11" borderId="1" xfId="0" applyFill="1" applyBorder="1" applyAlignment="1">
      <alignment vertical="center" wrapText="1"/>
    </xf>
    <xf numFmtId="43" fontId="0" fillId="0" borderId="0" xfId="7" applyFont="1" applyAlignment="1">
      <alignment vertical="center"/>
    </xf>
    <xf numFmtId="43" fontId="0" fillId="0" borderId="0" xfId="0" applyNumberForma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4" xfId="0" applyBorder="1" applyAlignment="1">
      <alignment vertical="center" wrapText="1"/>
    </xf>
    <xf numFmtId="16" fontId="16" fillId="0" borderId="1" xfId="5" applyNumberFormat="1" applyFont="1" applyFill="1" applyBorder="1" applyAlignment="1">
      <alignment horizontal="center" vertical="center"/>
    </xf>
    <xf numFmtId="41" fontId="3" fillId="0" borderId="1" xfId="5" applyFont="1" applyFill="1" applyBorder="1" applyAlignment="1">
      <alignment horizontal="center" vertical="center"/>
    </xf>
    <xf numFmtId="16" fontId="3" fillId="0" borderId="1" xfId="5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67" fontId="0" fillId="0" borderId="0" xfId="1" applyNumberFormat="1" applyFont="1" applyAlignment="1">
      <alignment vertical="center" wrapText="1"/>
    </xf>
    <xf numFmtId="43" fontId="0" fillId="0" borderId="0" xfId="7" applyFont="1" applyAlignment="1">
      <alignment vertical="center" wrapText="1"/>
    </xf>
    <xf numFmtId="10" fontId="3" fillId="0" borderId="1" xfId="3" applyNumberFormat="1" applyFont="1" applyFill="1" applyBorder="1" applyAlignment="1">
      <alignment horizontal="center" vertical="center" wrapText="1"/>
    </xf>
    <xf numFmtId="166" fontId="0" fillId="0" borderId="1" xfId="3" applyNumberFormat="1" applyFont="1" applyFill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0" fillId="0" borderId="0" xfId="0" applyFill="1" applyAlignment="1">
      <alignment vertical="center" wrapText="1"/>
    </xf>
    <xf numFmtId="43" fontId="0" fillId="0" borderId="0" xfId="7" applyFont="1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42" fontId="0" fillId="0" borderId="0" xfId="0" applyNumberFormat="1" applyFill="1" applyAlignment="1">
      <alignment vertical="center" wrapText="1"/>
    </xf>
    <xf numFmtId="0" fontId="3" fillId="14" borderId="1" xfId="0" applyFont="1" applyFill="1" applyBorder="1" applyAlignment="1">
      <alignment vertical="center" wrapText="1"/>
    </xf>
    <xf numFmtId="10" fontId="3" fillId="14" borderId="1" xfId="3" applyNumberFormat="1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vertical="center" wrapText="1"/>
    </xf>
    <xf numFmtId="168" fontId="16" fillId="14" borderId="1" xfId="0" applyNumberFormat="1" applyFont="1" applyFill="1" applyBorder="1" applyAlignment="1">
      <alignment vertical="center" wrapText="1"/>
    </xf>
    <xf numFmtId="168" fontId="13" fillId="0" borderId="1" xfId="2" applyNumberFormat="1" applyFont="1" applyBorder="1" applyAlignment="1">
      <alignment vertical="center" wrapText="1"/>
    </xf>
    <xf numFmtId="168" fontId="13" fillId="11" borderId="1" xfId="2" applyNumberFormat="1" applyFont="1" applyFill="1" applyBorder="1" applyAlignment="1">
      <alignment vertical="center" wrapText="1"/>
    </xf>
    <xf numFmtId="168" fontId="13" fillId="0" borderId="1" xfId="0" applyNumberFormat="1" applyFont="1" applyBorder="1" applyAlignment="1">
      <alignment vertical="center" wrapText="1"/>
    </xf>
    <xf numFmtId="168" fontId="16" fillId="2" borderId="1" xfId="0" applyNumberFormat="1" applyFont="1" applyFill="1" applyBorder="1" applyAlignment="1">
      <alignment vertical="center" wrapText="1"/>
    </xf>
    <xf numFmtId="168" fontId="3" fillId="2" borderId="1" xfId="0" applyNumberFormat="1" applyFont="1" applyFill="1" applyBorder="1" applyAlignment="1">
      <alignment vertical="center" wrapText="1"/>
    </xf>
    <xf numFmtId="0" fontId="17" fillId="14" borderId="1" xfId="0" applyFont="1" applyFill="1" applyBorder="1" applyAlignment="1">
      <alignment horizontal="center" vertical="center" wrapText="1"/>
    </xf>
    <xf numFmtId="168" fontId="10" fillId="0" borderId="1" xfId="7" applyNumberFormat="1" applyFont="1" applyBorder="1" applyAlignment="1">
      <alignment vertical="center" wrapText="1"/>
    </xf>
    <xf numFmtId="168" fontId="10" fillId="0" borderId="1" xfId="0" applyNumberFormat="1" applyFont="1" applyBorder="1" applyAlignment="1">
      <alignment vertical="center" wrapText="1"/>
    </xf>
    <xf numFmtId="0" fontId="10" fillId="14" borderId="0" xfId="0" applyFont="1" applyFill="1" applyAlignment="1">
      <alignment vertical="center" wrapText="1"/>
    </xf>
    <xf numFmtId="44" fontId="10" fillId="0" borderId="0" xfId="0" applyNumberFormat="1" applyFont="1" applyAlignment="1">
      <alignment vertical="center" wrapText="1"/>
    </xf>
    <xf numFmtId="168" fontId="10" fillId="2" borderId="1" xfId="0" applyNumberFormat="1" applyFont="1" applyFill="1" applyBorder="1" applyAlignment="1">
      <alignment vertical="center" wrapText="1"/>
    </xf>
    <xf numFmtId="0" fontId="14" fillId="13" borderId="0" xfId="2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65" fontId="8" fillId="0" borderId="2" xfId="1" applyFont="1" applyFill="1" applyBorder="1" applyAlignment="1">
      <alignment horizontal="left" vertical="center"/>
    </xf>
    <xf numFmtId="0" fontId="18" fillId="0" borderId="6" xfId="0" applyFont="1" applyBorder="1" applyAlignment="1">
      <alignment horizontal="left" vertical="center" wrapText="1"/>
    </xf>
    <xf numFmtId="4" fontId="0" fillId="0" borderId="0" xfId="0" applyNumberFormat="1" applyFill="1" applyAlignment="1">
      <alignment vertical="center" wrapText="1"/>
    </xf>
    <xf numFmtId="4" fontId="0" fillId="0" borderId="0" xfId="0" applyNumberFormat="1" applyFill="1" applyAlignment="1">
      <alignment horizontal="center" vertical="center" wrapText="1"/>
    </xf>
    <xf numFmtId="4" fontId="12" fillId="0" borderId="0" xfId="1" applyNumberFormat="1" applyFont="1" applyFill="1" applyAlignment="1">
      <alignment vertical="center" wrapText="1"/>
    </xf>
    <xf numFmtId="4" fontId="0" fillId="0" borderId="1" xfId="0" applyNumberFormat="1" applyBorder="1" applyAlignment="1">
      <alignment horizontal="center" vertical="center" wrapText="1"/>
    </xf>
    <xf numFmtId="4" fontId="12" fillId="0" borderId="0" xfId="0" applyNumberFormat="1" applyFont="1" applyFill="1" applyAlignment="1">
      <alignment vertical="center" wrapText="1"/>
    </xf>
    <xf numFmtId="4" fontId="13" fillId="0" borderId="1" xfId="1" applyNumberFormat="1" applyFont="1" applyBorder="1" applyAlignment="1">
      <alignment vertical="center" wrapText="1"/>
    </xf>
    <xf numFmtId="168" fontId="0" fillId="13" borderId="0" xfId="2" applyNumberFormat="1" applyFont="1" applyFill="1" applyBorder="1" applyAlignment="1">
      <alignment vertical="center" wrapText="1"/>
    </xf>
    <xf numFmtId="168" fontId="0" fillId="13" borderId="0" xfId="0" applyNumberFormat="1" applyFill="1" applyBorder="1" applyAlignment="1">
      <alignment vertical="center" wrapText="1"/>
    </xf>
    <xf numFmtId="168" fontId="3" fillId="13" borderId="0" xfId="0" applyNumberFormat="1" applyFont="1" applyFill="1" applyBorder="1" applyAlignment="1">
      <alignment vertical="center" wrapText="1"/>
    </xf>
    <xf numFmtId="168" fontId="10" fillId="16" borderId="1" xfId="0" applyNumberFormat="1" applyFont="1" applyFill="1" applyBorder="1" applyAlignment="1">
      <alignment vertical="center" wrapText="1"/>
    </xf>
    <xf numFmtId="9" fontId="10" fillId="0" borderId="0" xfId="0" applyNumberFormat="1" applyFont="1" applyAlignment="1">
      <alignment vertical="center" wrapText="1"/>
    </xf>
    <xf numFmtId="168" fontId="0" fillId="0" borderId="0" xfId="0" applyNumberFormat="1" applyAlignment="1">
      <alignment vertical="center" wrapText="1"/>
    </xf>
    <xf numFmtId="43" fontId="10" fillId="0" borderId="0" xfId="0" applyNumberFormat="1" applyFont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43" fontId="0" fillId="0" borderId="1" xfId="7" applyFont="1" applyBorder="1" applyAlignment="1">
      <alignment vertical="center"/>
    </xf>
    <xf numFmtId="9" fontId="0" fillId="0" borderId="1" xfId="7" applyNumberFormat="1" applyFont="1" applyBorder="1" applyAlignment="1">
      <alignment vertical="center"/>
    </xf>
    <xf numFmtId="165" fontId="3" fillId="5" borderId="2" xfId="0" applyNumberFormat="1" applyFont="1" applyFill="1" applyBorder="1" applyAlignment="1">
      <alignment vertical="center"/>
    </xf>
    <xf numFmtId="43" fontId="0" fillId="0" borderId="1" xfId="0" applyNumberFormat="1" applyBorder="1" applyAlignment="1">
      <alignment vertical="center"/>
    </xf>
    <xf numFmtId="0" fontId="18" fillId="0" borderId="8" xfId="0" applyFont="1" applyBorder="1" applyAlignment="1">
      <alignment horizontal="left" vertical="center" wrapText="1"/>
    </xf>
    <xf numFmtId="0" fontId="0" fillId="13" borderId="1" xfId="0" applyFill="1" applyBorder="1" applyAlignment="1">
      <alignment vertical="center" wrapText="1"/>
    </xf>
    <xf numFmtId="0" fontId="13" fillId="12" borderId="2" xfId="0" applyFont="1" applyFill="1" applyBorder="1" applyAlignment="1">
      <alignment horizontal="center" vertical="center" wrapText="1"/>
    </xf>
    <xf numFmtId="170" fontId="0" fillId="14" borderId="1" xfId="3" applyNumberFormat="1" applyFont="1" applyFill="1" applyBorder="1" applyAlignment="1">
      <alignment vertical="center" wrapText="1"/>
    </xf>
    <xf numFmtId="42" fontId="0" fillId="0" borderId="1" xfId="0" applyNumberFormat="1" applyBorder="1" applyAlignment="1">
      <alignment vertical="center" wrapText="1"/>
    </xf>
    <xf numFmtId="44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65" fontId="0" fillId="0" borderId="1" xfId="1" applyFont="1" applyBorder="1" applyAlignment="1">
      <alignment vertical="center" wrapText="1"/>
    </xf>
    <xf numFmtId="44" fontId="0" fillId="0" borderId="4" xfId="0" applyNumberFormat="1" applyBorder="1" applyAlignment="1">
      <alignment vertical="center" wrapText="1"/>
    </xf>
    <xf numFmtId="43" fontId="10" fillId="0" borderId="0" xfId="7" applyFont="1" applyAlignment="1">
      <alignment vertical="center" wrapText="1"/>
    </xf>
    <xf numFmtId="168" fontId="0" fillId="12" borderId="1" xfId="0" applyNumberFormat="1" applyFill="1" applyBorder="1" applyAlignment="1">
      <alignment vertical="center" wrapText="1"/>
    </xf>
    <xf numFmtId="168" fontId="10" fillId="12" borderId="1" xfId="7" applyNumberFormat="1" applyFont="1" applyFill="1" applyBorder="1" applyAlignment="1">
      <alignment vertical="center" wrapText="1"/>
    </xf>
    <xf numFmtId="168" fontId="10" fillId="12" borderId="1" xfId="0" applyNumberFormat="1" applyFont="1" applyFill="1" applyBorder="1" applyAlignment="1">
      <alignment vertical="center" wrapText="1"/>
    </xf>
    <xf numFmtId="43" fontId="10" fillId="0" borderId="0" xfId="7" applyFont="1" applyBorder="1" applyAlignment="1">
      <alignment vertical="center" wrapText="1"/>
    </xf>
    <xf numFmtId="167" fontId="0" fillId="0" borderId="0" xfId="0" applyNumberFormat="1" applyAlignment="1">
      <alignment vertical="center" wrapText="1"/>
    </xf>
    <xf numFmtId="167" fontId="11" fillId="0" borderId="0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165" fontId="10" fillId="0" borderId="0" xfId="1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4" fontId="3" fillId="2" borderId="0" xfId="0" applyNumberFormat="1" applyFont="1" applyFill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12" borderId="1" xfId="0" applyFill="1" applyBorder="1" applyAlignment="1">
      <alignment vertical="center" wrapText="1"/>
    </xf>
    <xf numFmtId="165" fontId="0" fillId="0" borderId="1" xfId="1" applyFont="1" applyFill="1" applyBorder="1" applyAlignment="1">
      <alignment vertical="center" wrapText="1"/>
    </xf>
    <xf numFmtId="10" fontId="0" fillId="0" borderId="0" xfId="3" applyNumberFormat="1" applyFont="1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1" fontId="19" fillId="13" borderId="1" xfId="0" applyNumberFormat="1" applyFont="1" applyFill="1" applyBorder="1" applyAlignment="1">
      <alignment horizontal="center" vertical="center" wrapText="1"/>
    </xf>
    <xf numFmtId="1" fontId="19" fillId="15" borderId="1" xfId="0" applyNumberFormat="1" applyFont="1" applyFill="1" applyBorder="1" applyAlignment="1">
      <alignment horizontal="center" vertical="center" wrapText="1"/>
    </xf>
    <xf numFmtId="4" fontId="15" fillId="12" borderId="1" xfId="0" applyNumberFormat="1" applyFont="1" applyFill="1" applyBorder="1" applyAlignment="1">
      <alignment horizontal="center" vertical="center" wrapText="1"/>
    </xf>
    <xf numFmtId="4" fontId="3" fillId="12" borderId="1" xfId="0" applyNumberFormat="1" applyFont="1" applyFill="1" applyBorder="1" applyAlignment="1">
      <alignment horizontal="center" vertical="center" wrapText="1"/>
    </xf>
    <xf numFmtId="4" fontId="15" fillId="12" borderId="4" xfId="0" applyNumberFormat="1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vertical="center" wrapText="1"/>
    </xf>
    <xf numFmtId="171" fontId="0" fillId="0" borderId="0" xfId="0" applyNumberFormat="1" applyAlignment="1">
      <alignment vertical="center"/>
    </xf>
    <xf numFmtId="43" fontId="0" fillId="13" borderId="0" xfId="7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4" fillId="8" borderId="1" xfId="2" applyNumberFormat="1" applyFont="1" applyFill="1" applyBorder="1" applyAlignment="1">
      <alignment horizontal="center" vertical="center" wrapText="1"/>
    </xf>
    <xf numFmtId="165" fontId="0" fillId="0" borderId="0" xfId="1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42" fontId="0" fillId="0" borderId="1" xfId="0" applyNumberFormat="1" applyBorder="1" applyAlignment="1">
      <alignment horizontal="center" vertical="center" wrapText="1"/>
    </xf>
    <xf numFmtId="43" fontId="0" fillId="0" borderId="1" xfId="7" applyFont="1" applyBorder="1" applyAlignment="1">
      <alignment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42" fontId="0" fillId="0" borderId="3" xfId="0" applyNumberFormat="1" applyBorder="1" applyAlignment="1">
      <alignment vertical="center" wrapText="1"/>
    </xf>
    <xf numFmtId="42" fontId="0" fillId="0" borderId="9" xfId="0" applyNumberFormat="1" applyBorder="1" applyAlignment="1">
      <alignment vertical="center" wrapText="1"/>
    </xf>
    <xf numFmtId="42" fontId="0" fillId="13" borderId="1" xfId="0" applyNumberFormat="1" applyFill="1" applyBorder="1" applyAlignment="1">
      <alignment horizontal="center" vertical="center" wrapText="1"/>
    </xf>
    <xf numFmtId="42" fontId="0" fillId="13" borderId="1" xfId="2" applyFont="1" applyFill="1" applyBorder="1" applyAlignment="1">
      <alignment vertical="center" wrapText="1"/>
    </xf>
    <xf numFmtId="0" fontId="0" fillId="17" borderId="1" xfId="0" applyFill="1" applyBorder="1" applyAlignment="1">
      <alignment vertical="center" wrapText="1"/>
    </xf>
    <xf numFmtId="42" fontId="0" fillId="13" borderId="1" xfId="0" applyNumberFormat="1" applyFill="1" applyBorder="1" applyAlignment="1">
      <alignment vertical="center" wrapText="1"/>
    </xf>
    <xf numFmtId="42" fontId="0" fillId="17" borderId="1" xfId="0" applyNumberFormat="1" applyFill="1" applyBorder="1" applyAlignment="1">
      <alignment horizontal="center" vertical="center" wrapText="1"/>
    </xf>
    <xf numFmtId="44" fontId="0" fillId="17" borderId="1" xfId="0" applyNumberFormat="1" applyFill="1" applyBorder="1" applyAlignment="1">
      <alignment vertical="center" wrapText="1"/>
    </xf>
    <xf numFmtId="0" fontId="0" fillId="13" borderId="0" xfId="0" applyFill="1" applyBorder="1" applyAlignment="1">
      <alignment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0" fontId="0" fillId="13" borderId="7" xfId="0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2" fontId="0" fillId="0" borderId="7" xfId="0" applyNumberFormat="1" applyBorder="1" applyAlignment="1">
      <alignment horizontal="center" vertical="center" wrapText="1"/>
    </xf>
    <xf numFmtId="42" fontId="0" fillId="0" borderId="10" xfId="0" applyNumberFormat="1" applyBorder="1" applyAlignment="1">
      <alignment vertical="center" wrapText="1"/>
    </xf>
    <xf numFmtId="42" fontId="0" fillId="0" borderId="7" xfId="0" applyNumberFormat="1" applyBorder="1" applyAlignment="1">
      <alignment vertical="center" wrapText="1"/>
    </xf>
    <xf numFmtId="9" fontId="0" fillId="0" borderId="1" xfId="3" applyFont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0" fillId="17" borderId="4" xfId="0" applyFill="1" applyBorder="1" applyAlignment="1">
      <alignment vertical="center" wrapText="1"/>
    </xf>
    <xf numFmtId="42" fontId="0" fillId="13" borderId="4" xfId="2" applyFont="1" applyFill="1" applyBorder="1" applyAlignment="1">
      <alignment vertical="center" wrapText="1"/>
    </xf>
    <xf numFmtId="42" fontId="0" fillId="13" borderId="4" xfId="0" applyNumberFormat="1" applyFill="1" applyBorder="1" applyAlignment="1">
      <alignment vertical="center" wrapText="1"/>
    </xf>
    <xf numFmtId="44" fontId="0" fillId="17" borderId="4" xfId="0" applyNumberFormat="1" applyFill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165" fontId="0" fillId="0" borderId="4" xfId="1" applyFont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 wrapText="1"/>
    </xf>
    <xf numFmtId="9" fontId="0" fillId="0" borderId="4" xfId="3" applyFont="1" applyBorder="1" applyAlignment="1">
      <alignment horizontal="center" vertical="center" wrapText="1"/>
    </xf>
    <xf numFmtId="164" fontId="0" fillId="13" borderId="1" xfId="0" applyNumberFormat="1" applyFill="1" applyBorder="1" applyAlignment="1">
      <alignment vertical="center"/>
    </xf>
    <xf numFmtId="2" fontId="0" fillId="12" borderId="1" xfId="0" applyNumberForma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2" fontId="0" fillId="0" borderId="7" xfId="0" applyNumberFormat="1" applyFill="1" applyBorder="1" applyAlignment="1">
      <alignment vertical="center" wrapText="1"/>
    </xf>
    <xf numFmtId="43" fontId="0" fillId="0" borderId="0" xfId="0" applyNumberFormat="1" applyBorder="1" applyAlignment="1">
      <alignment vertical="center" wrapText="1"/>
    </xf>
    <xf numFmtId="0" fontId="21" fillId="0" borderId="0" xfId="0" applyFont="1" applyFill="1" applyAlignment="1">
      <alignment vertical="center" wrapText="1"/>
    </xf>
    <xf numFmtId="166" fontId="3" fillId="0" borderId="1" xfId="3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0" fillId="0" borderId="1" xfId="5" applyNumberFormat="1" applyFont="1" applyFill="1" applyBorder="1" applyAlignment="1">
      <alignment horizontal="center" vertical="center"/>
    </xf>
    <xf numFmtId="1" fontId="3" fillId="0" borderId="1" xfId="5" applyNumberFormat="1" applyFont="1" applyFill="1" applyBorder="1" applyAlignment="1">
      <alignment horizontal="center" vertical="center"/>
    </xf>
    <xf numFmtId="1" fontId="16" fillId="0" borderId="1" xfId="5" applyNumberFormat="1" applyFont="1" applyFill="1" applyBorder="1" applyAlignment="1">
      <alignment horizontal="center" vertical="center"/>
    </xf>
    <xf numFmtId="1" fontId="15" fillId="0" borderId="1" xfId="5" applyNumberFormat="1" applyFont="1" applyFill="1" applyBorder="1" applyAlignment="1">
      <alignment horizontal="center" vertical="center"/>
    </xf>
    <xf numFmtId="0" fontId="14" fillId="12" borderId="1" xfId="0" applyNumberFormat="1" applyFont="1" applyFill="1" applyBorder="1" applyAlignment="1">
      <alignment horizontal="center" vertical="center" wrapText="1"/>
    </xf>
    <xf numFmtId="0" fontId="6" fillId="2" borderId="2" xfId="2" applyNumberFormat="1" applyFont="1" applyFill="1" applyBorder="1" applyAlignment="1">
      <alignment horizontal="center" vertical="center" wrapText="1"/>
    </xf>
    <xf numFmtId="1" fontId="6" fillId="2" borderId="2" xfId="2" applyNumberFormat="1" applyFont="1" applyFill="1" applyBorder="1" applyAlignment="1">
      <alignment horizontal="center" vertical="center" wrapText="1"/>
    </xf>
    <xf numFmtId="2" fontId="6" fillId="2" borderId="2" xfId="2" applyNumberFormat="1" applyFont="1" applyFill="1" applyBorder="1" applyAlignment="1">
      <alignment horizontal="center" vertical="center" wrapText="1"/>
    </xf>
    <xf numFmtId="41" fontId="0" fillId="13" borderId="1" xfId="5" applyFont="1" applyFill="1" applyBorder="1" applyAlignment="1">
      <alignment horizontal="center" vertical="center"/>
    </xf>
    <xf numFmtId="41" fontId="0" fillId="12" borderId="1" xfId="5" applyFont="1" applyFill="1" applyBorder="1" applyAlignment="1">
      <alignment horizontal="center" vertical="center"/>
    </xf>
    <xf numFmtId="171" fontId="0" fillId="0" borderId="1" xfId="5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1" fontId="0" fillId="12" borderId="1" xfId="0" applyNumberFormat="1" applyFill="1" applyBorder="1" applyAlignment="1">
      <alignment vertical="center"/>
    </xf>
    <xf numFmtId="0" fontId="0" fillId="12" borderId="1" xfId="0" applyNumberFormat="1" applyFill="1" applyBorder="1" applyAlignment="1">
      <alignment vertical="center"/>
    </xf>
    <xf numFmtId="42" fontId="3" fillId="12" borderId="1" xfId="2" applyFont="1" applyFill="1" applyBorder="1" applyAlignment="1">
      <alignment vertical="center"/>
    </xf>
    <xf numFmtId="0" fontId="8" fillId="13" borderId="0" xfId="0" applyFont="1" applyFill="1" applyBorder="1" applyAlignment="1">
      <alignment vertical="center"/>
    </xf>
    <xf numFmtId="0" fontId="0" fillId="13" borderId="0" xfId="0" applyFill="1" applyAlignment="1">
      <alignment vertical="center"/>
    </xf>
    <xf numFmtId="169" fontId="0" fillId="0" borderId="0" xfId="6" applyNumberFormat="1" applyFont="1" applyAlignment="1">
      <alignment vertical="center"/>
    </xf>
    <xf numFmtId="0" fontId="0" fillId="0" borderId="0" xfId="2" applyNumberFormat="1" applyFont="1" applyAlignment="1">
      <alignment vertical="center"/>
    </xf>
    <xf numFmtId="42" fontId="0" fillId="0" borderId="0" xfId="2" applyFont="1" applyAlignment="1">
      <alignment vertical="center"/>
    </xf>
    <xf numFmtId="0" fontId="0" fillId="0" borderId="0" xfId="0" applyNumberFormat="1" applyAlignment="1">
      <alignment vertical="center"/>
    </xf>
    <xf numFmtId="166" fontId="6" fillId="13" borderId="1" xfId="3" applyNumberFormat="1" applyFont="1" applyFill="1" applyBorder="1" applyAlignment="1">
      <alignment horizontal="center" vertical="center" wrapText="1"/>
    </xf>
    <xf numFmtId="43" fontId="0" fillId="17" borderId="1" xfId="7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6" fontId="0" fillId="0" borderId="2" xfId="3" applyNumberFormat="1" applyFont="1" applyFill="1" applyBorder="1" applyAlignment="1">
      <alignment vertical="center" wrapText="1"/>
    </xf>
    <xf numFmtId="0" fontId="6" fillId="13" borderId="1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vertical="center" wrapText="1"/>
    </xf>
    <xf numFmtId="0" fontId="12" fillId="13" borderId="1" xfId="0" applyFont="1" applyFill="1" applyBorder="1" applyAlignment="1">
      <alignment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 wrapText="1"/>
    </xf>
    <xf numFmtId="171" fontId="8" fillId="2" borderId="1" xfId="5" applyNumberFormat="1" applyFont="1" applyFill="1" applyBorder="1" applyAlignment="1">
      <alignment horizontal="center" vertical="center" wrapText="1"/>
    </xf>
    <xf numFmtId="0" fontId="10" fillId="0" borderId="0" xfId="2" applyNumberFormat="1" applyFont="1" applyAlignment="1">
      <alignment vertical="center" wrapText="1"/>
    </xf>
    <xf numFmtId="168" fontId="10" fillId="0" borderId="0" xfId="2" applyNumberFormat="1" applyFont="1" applyAlignment="1">
      <alignment vertical="center" wrapText="1"/>
    </xf>
    <xf numFmtId="44" fontId="0" fillId="0" borderId="0" xfId="0" applyNumberFormat="1" applyAlignment="1">
      <alignment vertical="center" wrapText="1"/>
    </xf>
    <xf numFmtId="165" fontId="8" fillId="2" borderId="2" xfId="1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3" fillId="12" borderId="4" xfId="0" applyNumberFormat="1" applyFont="1" applyFill="1" applyBorder="1" applyAlignment="1">
      <alignment horizontal="center" vertical="center" wrapText="1"/>
    </xf>
    <xf numFmtId="0" fontId="26" fillId="0" borderId="1" xfId="52" applyFont="1" applyBorder="1" applyAlignment="1" applyProtection="1">
      <alignment vertical="center" wrapText="1"/>
      <protection hidden="1"/>
    </xf>
    <xf numFmtId="167" fontId="27" fillId="0" borderId="1" xfId="53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0" applyFont="1"/>
    <xf numFmtId="0" fontId="28" fillId="0" borderId="0" xfId="0" applyFont="1" applyAlignment="1">
      <alignment horizontal="center" vertical="center" wrapText="1"/>
    </xf>
    <xf numFmtId="0" fontId="26" fillId="0" borderId="1" xfId="52" applyFont="1" applyBorder="1" applyAlignment="1">
      <alignment vertical="center" wrapText="1"/>
    </xf>
    <xf numFmtId="167" fontId="27" fillId="0" borderId="1" xfId="53" applyNumberFormat="1" applyFont="1" applyFill="1" applyBorder="1" applyAlignment="1">
      <alignment horizontal="center" vertical="center" wrapText="1"/>
    </xf>
    <xf numFmtId="0" fontId="26" fillId="0" borderId="1" xfId="52" applyFont="1" applyBorder="1" applyAlignment="1">
      <alignment horizontal="left" vertical="center" wrapText="1"/>
    </xf>
    <xf numFmtId="0" fontId="26" fillId="0" borderId="1" xfId="52" applyFont="1" applyBorder="1" applyAlignment="1" applyProtection="1">
      <alignment horizontal="left" vertical="center" wrapText="1"/>
      <protection hidden="1"/>
    </xf>
    <xf numFmtId="0" fontId="27" fillId="0" borderId="1" xfId="52" applyFont="1" applyBorder="1" applyAlignment="1" applyProtection="1">
      <alignment horizontal="right" vertical="center" wrapText="1"/>
      <protection hidden="1"/>
    </xf>
    <xf numFmtId="0" fontId="26" fillId="0" borderId="0" xfId="52" applyFont="1" applyAlignment="1" applyProtection="1">
      <alignment horizontal="left" vertical="center" wrapText="1"/>
      <protection hidden="1"/>
    </xf>
    <xf numFmtId="0" fontId="27" fillId="0" borderId="0" xfId="52" applyFont="1" applyAlignment="1" applyProtection="1">
      <alignment horizontal="right" vertical="center" wrapText="1"/>
      <protection hidden="1"/>
    </xf>
    <xf numFmtId="1" fontId="27" fillId="0" borderId="1" xfId="0" applyNumberFormat="1" applyFont="1" applyBorder="1" applyAlignment="1">
      <alignment horizontal="center" vertical="top" wrapText="1"/>
    </xf>
    <xf numFmtId="10" fontId="27" fillId="0" borderId="1" xfId="3" applyNumberFormat="1" applyFont="1" applyBorder="1" applyAlignment="1">
      <alignment horizontal="center"/>
    </xf>
    <xf numFmtId="9" fontId="27" fillId="0" borderId="1" xfId="3" applyFont="1" applyBorder="1" applyAlignment="1">
      <alignment horizontal="center"/>
    </xf>
    <xf numFmtId="0" fontId="29" fillId="9" borderId="1" xfId="0" applyFont="1" applyFill="1" applyBorder="1" applyAlignment="1">
      <alignment horizontal="center" vertical="center" wrapText="1"/>
    </xf>
    <xf numFmtId="10" fontId="29" fillId="9" borderId="1" xfId="0" applyNumberFormat="1" applyFont="1" applyFill="1" applyBorder="1" applyAlignment="1">
      <alignment horizontal="center" vertical="center"/>
    </xf>
    <xf numFmtId="42" fontId="28" fillId="0" borderId="0" xfId="0" applyNumberFormat="1" applyFont="1" applyAlignment="1">
      <alignment horizontal="center" vertical="center" wrapText="1"/>
    </xf>
    <xf numFmtId="1" fontId="30" fillId="0" borderId="0" xfId="52" applyNumberFormat="1" applyFont="1" applyProtection="1">
      <protection hidden="1"/>
    </xf>
    <xf numFmtId="1" fontId="26" fillId="0" borderId="1" xfId="0" applyNumberFormat="1" applyFont="1" applyBorder="1" applyAlignment="1">
      <alignment horizontal="center" vertical="top" wrapText="1"/>
    </xf>
    <xf numFmtId="9" fontId="27" fillId="0" borderId="1" xfId="3" applyFont="1" applyBorder="1" applyAlignment="1">
      <alignment horizontal="center" vertical="center"/>
    </xf>
    <xf numFmtId="172" fontId="27" fillId="0" borderId="1" xfId="3" applyNumberFormat="1" applyFont="1" applyBorder="1" applyAlignment="1">
      <alignment horizontal="center" vertical="top" wrapText="1"/>
    </xf>
    <xf numFmtId="1" fontId="27" fillId="0" borderId="1" xfId="52" applyNumberFormat="1" applyFont="1" applyBorder="1" applyAlignment="1">
      <alignment horizontal="center" wrapText="1"/>
    </xf>
    <xf numFmtId="9" fontId="29" fillId="9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72" fontId="29" fillId="0" borderId="1" xfId="0" applyNumberFormat="1" applyFont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/>
    </xf>
    <xf numFmtId="0" fontId="27" fillId="0" borderId="1" xfId="52" applyFont="1" applyBorder="1" applyAlignment="1">
      <alignment horizontal="left" vertical="center" wrapText="1"/>
    </xf>
    <xf numFmtId="2" fontId="27" fillId="0" borderId="1" xfId="52" applyNumberFormat="1" applyFont="1" applyBorder="1" applyAlignment="1">
      <alignment horizontal="center" vertical="center" wrapText="1"/>
    </xf>
    <xf numFmtId="167" fontId="27" fillId="0" borderId="1" xfId="53" applyNumberFormat="1" applyFont="1" applyFill="1" applyBorder="1" applyAlignment="1">
      <alignment horizontal="left" vertical="center" wrapText="1"/>
    </xf>
    <xf numFmtId="2" fontId="27" fillId="0" borderId="1" xfId="54" applyNumberFormat="1" applyFont="1" applyFill="1" applyBorder="1" applyAlignment="1">
      <alignment horizontal="center" vertical="center" wrapText="1"/>
    </xf>
    <xf numFmtId="1" fontId="27" fillId="0" borderId="1" xfId="52" applyNumberFormat="1" applyFont="1" applyBorder="1" applyAlignment="1">
      <alignment horizontal="left" vertical="center" wrapText="1"/>
    </xf>
    <xf numFmtId="9" fontId="27" fillId="0" borderId="1" xfId="52" applyNumberFormat="1" applyFont="1" applyBorder="1" applyAlignment="1">
      <alignment horizontal="center" vertical="center" wrapText="1"/>
    </xf>
    <xf numFmtId="9" fontId="27" fillId="0" borderId="1" xfId="54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44" fontId="28" fillId="0" borderId="1" xfId="55" applyFont="1" applyBorder="1" applyAlignment="1">
      <alignment horizontal="center"/>
    </xf>
    <xf numFmtId="0" fontId="28" fillId="0" borderId="1" xfId="0" applyFont="1" applyBorder="1"/>
    <xf numFmtId="44" fontId="29" fillId="0" borderId="1" xfId="55" applyFont="1" applyBorder="1" applyAlignment="1">
      <alignment horizontal="center"/>
    </xf>
    <xf numFmtId="167" fontId="28" fillId="0" borderId="1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44" fontId="29" fillId="0" borderId="0" xfId="55" applyFont="1" applyBorder="1" applyAlignment="1">
      <alignment horizontal="center"/>
    </xf>
    <xf numFmtId="0" fontId="29" fillId="0" borderId="0" xfId="0" applyFont="1"/>
    <xf numFmtId="42" fontId="28" fillId="0" borderId="0" xfId="2" applyFont="1"/>
    <xf numFmtId="0" fontId="0" fillId="12" borderId="4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17" borderId="4" xfId="0" applyFill="1" applyBorder="1" applyAlignment="1">
      <alignment horizontal="center" vertical="center" wrapText="1"/>
    </xf>
    <xf numFmtId="10" fontId="0" fillId="12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0" fillId="0" borderId="1" xfId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14" fillId="8" borderId="1" xfId="2" applyNumberFormat="1" applyFont="1" applyFill="1" applyBorder="1" applyAlignment="1">
      <alignment horizontal="center" vertical="center" wrapText="1"/>
    </xf>
    <xf numFmtId="0" fontId="6" fillId="2" borderId="2" xfId="5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1" fontId="26" fillId="9" borderId="1" xfId="52" applyNumberFormat="1" applyFont="1" applyFill="1" applyBorder="1" applyAlignment="1" applyProtection="1">
      <alignment horizontal="center"/>
      <protection hidden="1"/>
    </xf>
    <xf numFmtId="1" fontId="0" fillId="0" borderId="1" xfId="0" applyNumberFormat="1" applyBorder="1" applyAlignment="1">
      <alignment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right" vertical="center" wrapText="1"/>
    </xf>
  </cellXfs>
  <cellStyles count="56">
    <cellStyle name="Millares" xfId="7" builtinId="3"/>
    <cellStyle name="Millares [0]" xfId="5" builtinId="6"/>
    <cellStyle name="Millares [0] 2" xfId="30" xr:uid="{00000000-0005-0000-0000-000002000000}"/>
    <cellStyle name="Millares 2" xfId="31" xr:uid="{00000000-0005-0000-0000-000003000000}"/>
    <cellStyle name="Millares 36" xfId="8" xr:uid="{00000000-0005-0000-0000-000004000000}"/>
    <cellStyle name="Millares 36 2" xfId="32" xr:uid="{00000000-0005-0000-0000-000005000000}"/>
    <cellStyle name="Millares 37" xfId="19" xr:uid="{00000000-0005-0000-0000-000006000000}"/>
    <cellStyle name="Millares 37 2" xfId="43" xr:uid="{00000000-0005-0000-0000-000007000000}"/>
    <cellStyle name="Millares 38" xfId="24" xr:uid="{00000000-0005-0000-0000-000008000000}"/>
    <cellStyle name="Millares 38 2" xfId="48" xr:uid="{00000000-0005-0000-0000-000009000000}"/>
    <cellStyle name="Millares 39" xfId="22" xr:uid="{00000000-0005-0000-0000-00000A000000}"/>
    <cellStyle name="Millares 39 2" xfId="46" xr:uid="{00000000-0005-0000-0000-00000B000000}"/>
    <cellStyle name="Millares 41" xfId="21" xr:uid="{00000000-0005-0000-0000-00000C000000}"/>
    <cellStyle name="Millares 41 2" xfId="45" xr:uid="{00000000-0005-0000-0000-00000D000000}"/>
    <cellStyle name="Millares 42" xfId="26" xr:uid="{00000000-0005-0000-0000-00000E000000}"/>
    <cellStyle name="Millares 42 2" xfId="50" xr:uid="{00000000-0005-0000-0000-00000F000000}"/>
    <cellStyle name="Millares 43" xfId="20" xr:uid="{00000000-0005-0000-0000-000010000000}"/>
    <cellStyle name="Millares 43 2" xfId="44" xr:uid="{00000000-0005-0000-0000-000011000000}"/>
    <cellStyle name="Millares 44" xfId="23" xr:uid="{00000000-0005-0000-0000-000012000000}"/>
    <cellStyle name="Millares 44 2" xfId="47" xr:uid="{00000000-0005-0000-0000-000013000000}"/>
    <cellStyle name="Millares 45" xfId="27" xr:uid="{00000000-0005-0000-0000-000014000000}"/>
    <cellStyle name="Millares 45 2" xfId="51" xr:uid="{00000000-0005-0000-0000-000015000000}"/>
    <cellStyle name="Millares 46" xfId="9" xr:uid="{00000000-0005-0000-0000-000016000000}"/>
    <cellStyle name="Millares 46 2" xfId="33" xr:uid="{00000000-0005-0000-0000-000017000000}"/>
    <cellStyle name="Millares 47" xfId="25" xr:uid="{00000000-0005-0000-0000-000018000000}"/>
    <cellStyle name="Millares 47 2" xfId="49" xr:uid="{00000000-0005-0000-0000-000019000000}"/>
    <cellStyle name="Millares 48" xfId="10" xr:uid="{00000000-0005-0000-0000-00001A000000}"/>
    <cellStyle name="Millares 48 2" xfId="34" xr:uid="{00000000-0005-0000-0000-00001B000000}"/>
    <cellStyle name="Millares 49" xfId="13" xr:uid="{00000000-0005-0000-0000-00001C000000}"/>
    <cellStyle name="Millares 49 2" xfId="37" xr:uid="{00000000-0005-0000-0000-00001D000000}"/>
    <cellStyle name="Millares 50" xfId="15" xr:uid="{00000000-0005-0000-0000-00001E000000}"/>
    <cellStyle name="Millares 50 2" xfId="39" xr:uid="{00000000-0005-0000-0000-00001F000000}"/>
    <cellStyle name="Millares 51" xfId="17" xr:uid="{00000000-0005-0000-0000-000020000000}"/>
    <cellStyle name="Millares 51 2" xfId="41" xr:uid="{00000000-0005-0000-0000-000021000000}"/>
    <cellStyle name="Millares 52" xfId="12" xr:uid="{00000000-0005-0000-0000-000022000000}"/>
    <cellStyle name="Millares 52 2" xfId="36" xr:uid="{00000000-0005-0000-0000-000023000000}"/>
    <cellStyle name="Millares 53" xfId="14" xr:uid="{00000000-0005-0000-0000-000024000000}"/>
    <cellStyle name="Millares 53 2" xfId="38" xr:uid="{00000000-0005-0000-0000-000025000000}"/>
    <cellStyle name="Millares 54" xfId="16" xr:uid="{00000000-0005-0000-0000-000026000000}"/>
    <cellStyle name="Millares 54 2" xfId="40" xr:uid="{00000000-0005-0000-0000-000027000000}"/>
    <cellStyle name="Millares 55" xfId="18" xr:uid="{00000000-0005-0000-0000-000028000000}"/>
    <cellStyle name="Millares 55 2" xfId="42" xr:uid="{00000000-0005-0000-0000-000029000000}"/>
    <cellStyle name="Millares 56" xfId="11" xr:uid="{00000000-0005-0000-0000-00002A000000}"/>
    <cellStyle name="Millares 56 2" xfId="35" xr:uid="{00000000-0005-0000-0000-00002B000000}"/>
    <cellStyle name="Moneda" xfId="1" builtinId="4"/>
    <cellStyle name="Moneda [0]" xfId="2" builtinId="7"/>
    <cellStyle name="Moneda [0] 2" xfId="4" xr:uid="{00000000-0005-0000-0000-00002E000000}"/>
    <cellStyle name="Moneda [0] 2 2" xfId="29" xr:uid="{00000000-0005-0000-0000-00002F000000}"/>
    <cellStyle name="Moneda [0] 3" xfId="28" xr:uid="{00000000-0005-0000-0000-000030000000}"/>
    <cellStyle name="Moneda 2" xfId="6" xr:uid="{00000000-0005-0000-0000-000031000000}"/>
    <cellStyle name="Moneda 2 2" xfId="53" xr:uid="{EF95C4A8-870B-4404-99C9-1DF316E3C3CD}"/>
    <cellStyle name="Moneda 3" xfId="55" xr:uid="{B520341C-C558-420A-9AC6-2F07FA3EA697}"/>
    <cellStyle name="Normal" xfId="0" builtinId="0"/>
    <cellStyle name="Normal 2 2" xfId="52" xr:uid="{5FF49E29-127E-438F-BFA8-E1EFDF736950}"/>
    <cellStyle name="Porcentaje" xfId="3" builtinId="5"/>
    <cellStyle name="Porcentaje 2" xfId="54" xr:uid="{7A3C2064-2B14-4D46-B0B5-82A7578780A1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2F9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243"/>
  <sheetViews>
    <sheetView topLeftCell="AZ1" zoomScale="70" zoomScaleNormal="70" workbookViewId="0">
      <selection activeCell="BQ4" sqref="BQ4"/>
    </sheetView>
  </sheetViews>
  <sheetFormatPr baseColWidth="10" defaultRowHeight="15" x14ac:dyDescent="0.25"/>
  <cols>
    <col min="1" max="1" width="6.85546875" style="39" hidden="1" customWidth="1"/>
    <col min="2" max="2" width="48.140625" style="39" hidden="1" customWidth="1"/>
    <col min="3" max="3" width="43.42578125" style="39" bestFit="1" customWidth="1"/>
    <col min="4" max="4" width="90" style="39" hidden="1" customWidth="1"/>
    <col min="5" max="5" width="21.42578125" style="39" hidden="1" customWidth="1"/>
    <col min="6" max="6" width="20" style="148" hidden="1" customWidth="1"/>
    <col min="7" max="7" width="16.42578125" style="39" hidden="1" customWidth="1"/>
    <col min="8" max="8" width="14.85546875" style="132" hidden="1" customWidth="1"/>
    <col min="9" max="9" width="22.7109375" style="39" hidden="1" customWidth="1"/>
    <col min="10" max="10" width="21.140625" style="39" hidden="1" customWidth="1"/>
    <col min="11" max="11" width="17.85546875" style="39" hidden="1" customWidth="1"/>
    <col min="12" max="12" width="30.7109375" style="39" hidden="1" customWidth="1"/>
    <col min="13" max="13" width="14.140625" style="39" hidden="1" customWidth="1"/>
    <col min="14" max="14" width="17.5703125" style="39" hidden="1" customWidth="1"/>
    <col min="15" max="15" width="19" style="39" hidden="1" customWidth="1"/>
    <col min="16" max="16" width="14.42578125" style="39" hidden="1" customWidth="1"/>
    <col min="17" max="17" width="12.42578125" style="39" hidden="1" customWidth="1"/>
    <col min="18" max="18" width="12.5703125" style="39" hidden="1" customWidth="1"/>
    <col min="19" max="19" width="15.85546875" style="39" hidden="1" customWidth="1"/>
    <col min="20" max="20" width="18.5703125" style="39" hidden="1" customWidth="1"/>
    <col min="21" max="21" width="19.7109375" style="39" hidden="1" customWidth="1"/>
    <col min="22" max="23" width="18.28515625" style="39" hidden="1" customWidth="1"/>
    <col min="24" max="24" width="19" style="39" hidden="1" customWidth="1"/>
    <col min="25" max="27" width="19.7109375" style="39" hidden="1" customWidth="1"/>
    <col min="28" max="28" width="16.28515625" style="39" hidden="1" customWidth="1"/>
    <col min="29" max="29" width="38.140625" style="39" hidden="1" customWidth="1"/>
    <col min="30" max="30" width="26.5703125" style="39" hidden="1" customWidth="1"/>
    <col min="31" max="31" width="19.7109375" style="39" hidden="1" customWidth="1"/>
    <col min="32" max="35" width="19.7109375" style="55" hidden="1" customWidth="1"/>
    <col min="36" max="36" width="13.5703125" style="39" hidden="1" customWidth="1"/>
    <col min="37" max="37" width="13.5703125" style="165" hidden="1" customWidth="1"/>
    <col min="38" max="38" width="15.5703125" style="39" hidden="1" customWidth="1"/>
    <col min="39" max="39" width="20" style="39" hidden="1" customWidth="1"/>
    <col min="40" max="40" width="15.5703125" style="39" hidden="1" customWidth="1"/>
    <col min="41" max="41" width="15.5703125" style="121" hidden="1" customWidth="1"/>
    <col min="42" max="42" width="21.140625" style="39" customWidth="1"/>
    <col min="43" max="43" width="17.85546875" style="39" customWidth="1"/>
    <col min="44" max="44" width="30.7109375" style="39" customWidth="1"/>
    <col min="45" max="45" width="14.140625" style="39" customWidth="1"/>
    <col min="46" max="46" width="19.28515625" style="39" customWidth="1"/>
    <col min="47" max="47" width="19" style="39" customWidth="1"/>
    <col min="48" max="48" width="16.28515625" style="39" customWidth="1"/>
    <col min="49" max="49" width="17.5703125" style="39" customWidth="1"/>
    <col min="50" max="50" width="15.7109375" style="39" bestFit="1" customWidth="1"/>
    <col min="51" max="51" width="17.42578125" style="39" customWidth="1"/>
    <col min="52" max="52" width="19.28515625" style="39" customWidth="1"/>
    <col min="53" max="53" width="19.7109375" style="39" customWidth="1"/>
    <col min="54" max="54" width="18.28515625" style="39" customWidth="1"/>
    <col min="55" max="55" width="19.7109375" style="39" customWidth="1"/>
    <col min="56" max="56" width="19" style="39" customWidth="1"/>
    <col min="57" max="57" width="18.28515625" style="39" customWidth="1"/>
    <col min="58" max="59" width="19.7109375" style="39" customWidth="1"/>
    <col min="60" max="60" width="16.28515625" style="39" customWidth="1"/>
    <col min="61" max="61" width="25.5703125" style="39" customWidth="1"/>
    <col min="62" max="62" width="26.5703125" style="39" customWidth="1"/>
    <col min="63" max="64" width="18.28515625" style="39" customWidth="1"/>
    <col min="65" max="65" width="19.7109375" style="39" customWidth="1"/>
    <col min="66" max="66" width="18.28515625" style="39" customWidth="1"/>
    <col min="67" max="67" width="19.7109375" style="39" customWidth="1"/>
    <col min="68" max="68" width="16.7109375" style="39" bestFit="1" customWidth="1"/>
    <col min="69" max="69" width="14.42578125" style="39" bestFit="1" customWidth="1"/>
    <col min="70" max="70" width="16.28515625" style="39" bestFit="1" customWidth="1"/>
    <col min="71" max="16384" width="11.42578125" style="39"/>
  </cols>
  <sheetData>
    <row r="1" spans="1:70" x14ac:dyDescent="0.25">
      <c r="AF1" s="39"/>
      <c r="AG1" s="39"/>
      <c r="AH1" s="39"/>
      <c r="AI1" s="39"/>
      <c r="AP1" s="54">
        <f>AP4+AP3+AP2</f>
        <v>7650986.4784720019</v>
      </c>
      <c r="AQ1" s="54">
        <f t="shared" ref="AQ1:BF1" si="0">AQ4+AQ3+AQ2</f>
        <v>389295.03804359969</v>
      </c>
      <c r="AR1" s="54">
        <f t="shared" si="0"/>
        <v>0</v>
      </c>
      <c r="AS1" s="54">
        <f t="shared" si="0"/>
        <v>0</v>
      </c>
      <c r="AT1" s="54">
        <f t="shared" si="0"/>
        <v>566334.27487609745</v>
      </c>
      <c r="AU1" s="54">
        <f t="shared" si="0"/>
        <v>0</v>
      </c>
      <c r="AV1" s="54">
        <f t="shared" si="0"/>
        <v>0</v>
      </c>
      <c r="AW1" s="54">
        <f t="shared" si="0"/>
        <v>388303.61148580239</v>
      </c>
      <c r="AX1" s="54">
        <f t="shared" si="0"/>
        <v>996050.65324125928</v>
      </c>
      <c r="AY1" s="54">
        <f t="shared" si="0"/>
        <v>0</v>
      </c>
      <c r="AZ1" s="54">
        <f t="shared" si="0"/>
        <v>0</v>
      </c>
      <c r="BA1" s="54">
        <f t="shared" si="0"/>
        <v>0</v>
      </c>
      <c r="BB1" s="54">
        <f t="shared" si="0"/>
        <v>0</v>
      </c>
      <c r="BC1" s="54">
        <f t="shared" si="0"/>
        <v>0</v>
      </c>
      <c r="BD1" s="54">
        <f t="shared" si="0"/>
        <v>0</v>
      </c>
      <c r="BE1" s="54">
        <f t="shared" si="0"/>
        <v>0</v>
      </c>
      <c r="BF1" s="54">
        <f t="shared" si="0"/>
        <v>0</v>
      </c>
      <c r="BG1" s="54">
        <f t="shared" ref="BG1:BN1" si="1">BG4+BG3+BG2</f>
        <v>0</v>
      </c>
      <c r="BH1" s="54">
        <f t="shared" si="1"/>
        <v>0</v>
      </c>
      <c r="BI1" s="54">
        <f t="shared" si="1"/>
        <v>0</v>
      </c>
      <c r="BJ1" s="54">
        <f t="shared" si="1"/>
        <v>0</v>
      </c>
      <c r="BK1" s="54">
        <f t="shared" si="1"/>
        <v>0</v>
      </c>
      <c r="BL1" s="54">
        <f t="shared" si="1"/>
        <v>0</v>
      </c>
      <c r="BM1" s="54">
        <f t="shared" si="1"/>
        <v>0</v>
      </c>
      <c r="BN1" s="54">
        <f t="shared" si="1"/>
        <v>0</v>
      </c>
      <c r="BO1" s="54">
        <f>BO4+BO3+BO2</f>
        <v>0</v>
      </c>
      <c r="BP1" s="216">
        <f>SUM(AP1:BO1)</f>
        <v>9990970.0561187603</v>
      </c>
      <c r="BQ1" s="217" t="s">
        <v>828</v>
      </c>
      <c r="BR1" s="54"/>
    </row>
    <row r="2" spans="1:70" x14ac:dyDescent="0.25">
      <c r="AF2" s="39"/>
      <c r="AG2" s="39"/>
      <c r="AH2" s="39"/>
      <c r="AI2" s="39"/>
      <c r="AP2" s="51">
        <f>+AP4*10%*19%</f>
        <v>141271.85917489606</v>
      </c>
      <c r="AQ2" s="51">
        <f t="shared" ref="AQ2:BJ2" si="2">+AQ4*10%*19%</f>
        <v>7188.1493905037851</v>
      </c>
      <c r="AR2" s="51">
        <f t="shared" si="2"/>
        <v>0</v>
      </c>
      <c r="AS2" s="51">
        <f t="shared" si="2"/>
        <v>0</v>
      </c>
      <c r="AT2" s="51">
        <f t="shared" si="2"/>
        <v>10457.095454466331</v>
      </c>
      <c r="AU2" s="51">
        <f t="shared" si="2"/>
        <v>0</v>
      </c>
      <c r="AV2" s="51">
        <f t="shared" si="2"/>
        <v>0</v>
      </c>
      <c r="AW2" s="51">
        <f t="shared" si="2"/>
        <v>7169.8431664045156</v>
      </c>
      <c r="AX2" s="51">
        <f t="shared" si="2"/>
        <v>18391.605842161251</v>
      </c>
      <c r="AY2" s="51">
        <f t="shared" si="2"/>
        <v>0</v>
      </c>
      <c r="AZ2" s="51">
        <f t="shared" si="2"/>
        <v>0</v>
      </c>
      <c r="BA2" s="51">
        <f t="shared" si="2"/>
        <v>0</v>
      </c>
      <c r="BB2" s="51">
        <f t="shared" si="2"/>
        <v>0</v>
      </c>
      <c r="BC2" s="51">
        <f t="shared" si="2"/>
        <v>0</v>
      </c>
      <c r="BD2" s="51">
        <f t="shared" si="2"/>
        <v>0</v>
      </c>
      <c r="BE2" s="51">
        <f t="shared" si="2"/>
        <v>0</v>
      </c>
      <c r="BF2" s="51">
        <f t="shared" si="2"/>
        <v>0</v>
      </c>
      <c r="BG2" s="51">
        <f t="shared" si="2"/>
        <v>0</v>
      </c>
      <c r="BH2" s="51">
        <f t="shared" si="2"/>
        <v>0</v>
      </c>
      <c r="BI2" s="51">
        <f t="shared" si="2"/>
        <v>0</v>
      </c>
      <c r="BJ2" s="51">
        <f t="shared" si="2"/>
        <v>0</v>
      </c>
      <c r="BK2" s="51">
        <f t="shared" ref="BK2:BN2" si="3">+BK4*10%*19%</f>
        <v>0</v>
      </c>
      <c r="BL2" s="51">
        <f t="shared" si="3"/>
        <v>0</v>
      </c>
      <c r="BM2" s="51">
        <f t="shared" si="3"/>
        <v>0</v>
      </c>
      <c r="BN2" s="51">
        <f t="shared" si="3"/>
        <v>0</v>
      </c>
      <c r="BO2" s="51">
        <f>+BO4*10%*19%</f>
        <v>0</v>
      </c>
      <c r="BP2" s="153">
        <f>SUM(AP2:BO2)</f>
        <v>184478.55302843195</v>
      </c>
      <c r="BQ2" s="217" t="s">
        <v>833</v>
      </c>
    </row>
    <row r="3" spans="1:70" x14ac:dyDescent="0.25">
      <c r="AF3" s="39"/>
      <c r="AG3" s="39"/>
      <c r="AH3" s="39"/>
      <c r="AI3" s="39"/>
      <c r="AP3" s="51">
        <f>AP4*1%</f>
        <v>74353.610092050556</v>
      </c>
      <c r="AQ3" s="51">
        <f t="shared" ref="AQ3:BO3" si="4">AQ4*1%</f>
        <v>3783.2365213177814</v>
      </c>
      <c r="AR3" s="51">
        <f t="shared" si="4"/>
        <v>0</v>
      </c>
      <c r="AS3" s="51">
        <f t="shared" si="4"/>
        <v>0</v>
      </c>
      <c r="AT3" s="51">
        <f t="shared" si="4"/>
        <v>5503.7344497191207</v>
      </c>
      <c r="AU3" s="51">
        <f t="shared" si="4"/>
        <v>0</v>
      </c>
      <c r="AV3" s="51">
        <f t="shared" si="4"/>
        <v>0</v>
      </c>
      <c r="AW3" s="51">
        <f t="shared" si="4"/>
        <v>3773.601666528692</v>
      </c>
      <c r="AX3" s="51">
        <f t="shared" si="4"/>
        <v>9679.7925485059222</v>
      </c>
      <c r="AY3" s="51">
        <f t="shared" si="4"/>
        <v>0</v>
      </c>
      <c r="AZ3" s="51">
        <f t="shared" si="4"/>
        <v>0</v>
      </c>
      <c r="BA3" s="51">
        <f t="shared" si="4"/>
        <v>0</v>
      </c>
      <c r="BB3" s="51">
        <f t="shared" si="4"/>
        <v>0</v>
      </c>
      <c r="BC3" s="51">
        <f t="shared" si="4"/>
        <v>0</v>
      </c>
      <c r="BD3" s="51">
        <f t="shared" si="4"/>
        <v>0</v>
      </c>
      <c r="BE3" s="51">
        <f t="shared" si="4"/>
        <v>0</v>
      </c>
      <c r="BF3" s="51">
        <f t="shared" si="4"/>
        <v>0</v>
      </c>
      <c r="BG3" s="51">
        <f t="shared" si="4"/>
        <v>0</v>
      </c>
      <c r="BH3" s="51">
        <f t="shared" si="4"/>
        <v>0</v>
      </c>
      <c r="BI3" s="51">
        <f t="shared" si="4"/>
        <v>0</v>
      </c>
      <c r="BJ3" s="51">
        <f t="shared" si="4"/>
        <v>0</v>
      </c>
      <c r="BK3" s="51">
        <f t="shared" si="4"/>
        <v>0</v>
      </c>
      <c r="BL3" s="51">
        <f t="shared" si="4"/>
        <v>0</v>
      </c>
      <c r="BM3" s="51">
        <f t="shared" si="4"/>
        <v>0</v>
      </c>
      <c r="BN3" s="51">
        <f t="shared" si="4"/>
        <v>0</v>
      </c>
      <c r="BO3" s="51">
        <f t="shared" si="4"/>
        <v>0</v>
      </c>
      <c r="BP3" s="153">
        <f>SUM(AP3:BO3)</f>
        <v>97093.975278122074</v>
      </c>
      <c r="BQ3" s="217" t="s">
        <v>834</v>
      </c>
    </row>
    <row r="4" spans="1:70" ht="30" x14ac:dyDescent="0.25">
      <c r="AF4" s="39"/>
      <c r="AG4" s="39"/>
      <c r="AH4" s="39"/>
      <c r="AI4" s="39"/>
      <c r="AL4" s="61" t="s">
        <v>829</v>
      </c>
      <c r="AM4" s="102">
        <v>3.7344400203392802E-2</v>
      </c>
      <c r="AP4" s="51">
        <f t="shared" ref="AP4:BO4" si="5">+AP5*(1+$AM$4)</f>
        <v>7435361.0092050554</v>
      </c>
      <c r="AQ4" s="51">
        <f t="shared" si="5"/>
        <v>378323.65213177813</v>
      </c>
      <c r="AR4" s="51">
        <f t="shared" si="5"/>
        <v>0</v>
      </c>
      <c r="AS4" s="51">
        <f t="shared" si="5"/>
        <v>0</v>
      </c>
      <c r="AT4" s="51">
        <f t="shared" si="5"/>
        <v>550373.44497191207</v>
      </c>
      <c r="AU4" s="51">
        <f t="shared" si="5"/>
        <v>0</v>
      </c>
      <c r="AV4" s="51">
        <f t="shared" si="5"/>
        <v>0</v>
      </c>
      <c r="AW4" s="51">
        <f t="shared" si="5"/>
        <v>377360.1666528692</v>
      </c>
      <c r="AX4" s="51">
        <f t="shared" si="5"/>
        <v>967979.25485059211</v>
      </c>
      <c r="AY4" s="51">
        <f t="shared" si="5"/>
        <v>0</v>
      </c>
      <c r="AZ4" s="51">
        <f t="shared" si="5"/>
        <v>0</v>
      </c>
      <c r="BA4" s="51">
        <f t="shared" si="5"/>
        <v>0</v>
      </c>
      <c r="BB4" s="51">
        <f t="shared" si="5"/>
        <v>0</v>
      </c>
      <c r="BC4" s="51">
        <f t="shared" si="5"/>
        <v>0</v>
      </c>
      <c r="BD4" s="51">
        <f t="shared" si="5"/>
        <v>0</v>
      </c>
      <c r="BE4" s="51">
        <f t="shared" si="5"/>
        <v>0</v>
      </c>
      <c r="BF4" s="51">
        <f t="shared" si="5"/>
        <v>0</v>
      </c>
      <c r="BG4" s="51">
        <f t="shared" si="5"/>
        <v>0</v>
      </c>
      <c r="BH4" s="51">
        <f t="shared" si="5"/>
        <v>0</v>
      </c>
      <c r="BI4" s="51">
        <f t="shared" si="5"/>
        <v>0</v>
      </c>
      <c r="BJ4" s="51">
        <f t="shared" si="5"/>
        <v>0</v>
      </c>
      <c r="BK4" s="51">
        <f t="shared" si="5"/>
        <v>0</v>
      </c>
      <c r="BL4" s="51">
        <f t="shared" si="5"/>
        <v>0</v>
      </c>
      <c r="BM4" s="51">
        <f t="shared" si="5"/>
        <v>0</v>
      </c>
      <c r="BN4" s="51">
        <f t="shared" si="5"/>
        <v>0</v>
      </c>
      <c r="BO4" s="51">
        <f t="shared" si="5"/>
        <v>0</v>
      </c>
      <c r="BP4" s="153">
        <f>SUM(AP4:BO4)</f>
        <v>9709397.5278122071</v>
      </c>
      <c r="BQ4" s="217" t="s">
        <v>948</v>
      </c>
    </row>
    <row r="5" spans="1:70" x14ac:dyDescent="0.25">
      <c r="AF5" s="39"/>
      <c r="AG5" s="39"/>
      <c r="AH5" s="39"/>
      <c r="AI5" s="39"/>
      <c r="AP5" s="51">
        <f>+SUBTOTAL(9,AP8:AP241)</f>
        <v>7167688</v>
      </c>
      <c r="AQ5" s="51">
        <f t="shared" ref="AQ5:BJ5" si="6">+SUBTOTAL(9,AQ8:AQ241)</f>
        <v>364704</v>
      </c>
      <c r="AR5" s="51">
        <f t="shared" si="6"/>
        <v>0</v>
      </c>
      <c r="AS5" s="51">
        <f t="shared" si="6"/>
        <v>0</v>
      </c>
      <c r="AT5" s="51">
        <f t="shared" si="6"/>
        <v>530560</v>
      </c>
      <c r="AU5" s="51">
        <f t="shared" si="6"/>
        <v>0</v>
      </c>
      <c r="AV5" s="51">
        <f t="shared" si="6"/>
        <v>0</v>
      </c>
      <c r="AW5" s="51">
        <f t="shared" si="6"/>
        <v>363775.2</v>
      </c>
      <c r="AX5" s="51">
        <f t="shared" si="6"/>
        <v>933131.99999999988</v>
      </c>
      <c r="AY5" s="51">
        <f t="shared" si="6"/>
        <v>0</v>
      </c>
      <c r="AZ5" s="51">
        <f t="shared" si="6"/>
        <v>0</v>
      </c>
      <c r="BA5" s="51">
        <f t="shared" si="6"/>
        <v>0</v>
      </c>
      <c r="BB5" s="51">
        <f t="shared" si="6"/>
        <v>0</v>
      </c>
      <c r="BC5" s="51">
        <f t="shared" si="6"/>
        <v>0</v>
      </c>
      <c r="BD5" s="51">
        <f t="shared" si="6"/>
        <v>0</v>
      </c>
      <c r="BE5" s="51">
        <f t="shared" si="6"/>
        <v>0</v>
      </c>
      <c r="BF5" s="51">
        <f t="shared" si="6"/>
        <v>0</v>
      </c>
      <c r="BG5" s="51">
        <f t="shared" si="6"/>
        <v>0</v>
      </c>
      <c r="BH5" s="51">
        <f t="shared" si="6"/>
        <v>0</v>
      </c>
      <c r="BI5" s="51">
        <f t="shared" si="6"/>
        <v>0</v>
      </c>
      <c r="BJ5" s="51">
        <f t="shared" si="6"/>
        <v>0</v>
      </c>
      <c r="BK5" s="51">
        <f t="shared" ref="BK5:BN5" si="7">+SUBTOTAL(9,BK8:BK241)</f>
        <v>0</v>
      </c>
      <c r="BL5" s="51">
        <f t="shared" si="7"/>
        <v>0</v>
      </c>
      <c r="BM5" s="51">
        <f t="shared" si="7"/>
        <v>0</v>
      </c>
      <c r="BN5" s="51">
        <f t="shared" si="7"/>
        <v>0</v>
      </c>
      <c r="BO5" s="51">
        <f>+SUBTOTAL(9,BO8:BO241)</f>
        <v>0</v>
      </c>
      <c r="BP5" s="153">
        <f>+SUBTOTAL(9,BP8:BP241)</f>
        <v>9359859.1999999974</v>
      </c>
      <c r="BQ5" s="217" t="s">
        <v>947</v>
      </c>
    </row>
    <row r="6" spans="1:70" s="148" customFormat="1" ht="15" customHeight="1" x14ac:dyDescent="0.25">
      <c r="A6" s="289" t="s">
        <v>0</v>
      </c>
      <c r="B6" s="142"/>
      <c r="C6" s="291" t="s">
        <v>1</v>
      </c>
      <c r="D6" s="291" t="s">
        <v>2</v>
      </c>
      <c r="E6" s="291" t="s">
        <v>3</v>
      </c>
      <c r="F6" s="291" t="s">
        <v>4</v>
      </c>
      <c r="G6" s="291" t="s">
        <v>916</v>
      </c>
      <c r="H6" s="294" t="s">
        <v>5</v>
      </c>
      <c r="I6" s="291" t="s">
        <v>776</v>
      </c>
      <c r="J6" s="142" t="s">
        <v>777</v>
      </c>
      <c r="K6" s="142" t="s">
        <v>778</v>
      </c>
      <c r="L6" s="142" t="s">
        <v>779</v>
      </c>
      <c r="M6" s="101" t="s">
        <v>780</v>
      </c>
      <c r="N6" s="101" t="s">
        <v>781</v>
      </c>
      <c r="O6" s="101" t="s">
        <v>782</v>
      </c>
      <c r="P6" s="101" t="s">
        <v>783</v>
      </c>
      <c r="Q6" s="101" t="s">
        <v>784</v>
      </c>
      <c r="R6" s="101" t="s">
        <v>785</v>
      </c>
      <c r="S6" s="101" t="s">
        <v>786</v>
      </c>
      <c r="T6" s="101" t="s">
        <v>787</v>
      </c>
      <c r="U6" s="150" t="s">
        <v>788</v>
      </c>
      <c r="V6" s="142" t="s">
        <v>789</v>
      </c>
      <c r="W6" s="142" t="s">
        <v>790</v>
      </c>
      <c r="X6" s="142" t="s">
        <v>791</v>
      </c>
      <c r="Y6" s="142" t="s">
        <v>792</v>
      </c>
      <c r="Z6" s="142" t="s">
        <v>793</v>
      </c>
      <c r="AA6" s="142" t="s">
        <v>794</v>
      </c>
      <c r="AB6" s="142" t="s">
        <v>795</v>
      </c>
      <c r="AC6" s="142" t="s">
        <v>796</v>
      </c>
      <c r="AD6" s="142" t="s">
        <v>797</v>
      </c>
      <c r="AE6" s="142" t="s">
        <v>798</v>
      </c>
      <c r="AF6" s="142" t="s">
        <v>799</v>
      </c>
      <c r="AG6" s="142" t="s">
        <v>909</v>
      </c>
      <c r="AH6" s="142" t="s">
        <v>910</v>
      </c>
      <c r="AI6" s="142" t="s">
        <v>911</v>
      </c>
      <c r="AJ6" s="292" t="s">
        <v>828</v>
      </c>
      <c r="AK6" s="166"/>
      <c r="AL6" s="141"/>
      <c r="AM6" s="151"/>
      <c r="AO6" s="169"/>
      <c r="AP6" s="142" t="s">
        <v>777</v>
      </c>
      <c r="AQ6" s="142" t="s">
        <v>778</v>
      </c>
      <c r="AR6" s="142" t="s">
        <v>779</v>
      </c>
      <c r="AS6" s="101" t="s">
        <v>780</v>
      </c>
      <c r="AT6" s="101" t="s">
        <v>781</v>
      </c>
      <c r="AU6" s="101" t="s">
        <v>782</v>
      </c>
      <c r="AV6" s="101" t="s">
        <v>783</v>
      </c>
      <c r="AW6" s="101" t="s">
        <v>784</v>
      </c>
      <c r="AX6" s="101" t="s">
        <v>785</v>
      </c>
      <c r="AY6" s="101" t="s">
        <v>786</v>
      </c>
      <c r="AZ6" s="101" t="s">
        <v>787</v>
      </c>
      <c r="BA6" s="150" t="s">
        <v>788</v>
      </c>
      <c r="BB6" s="142" t="s">
        <v>789</v>
      </c>
      <c r="BC6" s="142" t="s">
        <v>790</v>
      </c>
      <c r="BD6" s="142" t="s">
        <v>791</v>
      </c>
      <c r="BE6" s="142" t="s">
        <v>792</v>
      </c>
      <c r="BF6" s="142" t="s">
        <v>793</v>
      </c>
      <c r="BG6" s="142" t="s">
        <v>794</v>
      </c>
      <c r="BH6" s="142" t="s">
        <v>795</v>
      </c>
      <c r="BI6" s="142" t="s">
        <v>796</v>
      </c>
      <c r="BJ6" s="142" t="s">
        <v>797</v>
      </c>
      <c r="BK6" s="142" t="s">
        <v>798</v>
      </c>
      <c r="BL6" s="142" t="s">
        <v>799</v>
      </c>
      <c r="BM6" s="142" t="s">
        <v>909</v>
      </c>
      <c r="BN6" s="142" t="s">
        <v>910</v>
      </c>
      <c r="BO6" s="142" t="s">
        <v>911</v>
      </c>
      <c r="BP6" s="292" t="s">
        <v>828</v>
      </c>
    </row>
    <row r="7" spans="1:70" s="148" customFormat="1" ht="30" x14ac:dyDescent="0.25">
      <c r="A7" s="290"/>
      <c r="B7" s="142"/>
      <c r="C7" s="291"/>
      <c r="D7" s="291"/>
      <c r="E7" s="291"/>
      <c r="F7" s="291"/>
      <c r="G7" s="291"/>
      <c r="H7" s="294"/>
      <c r="I7" s="291"/>
      <c r="J7" s="154" t="s">
        <v>903</v>
      </c>
      <c r="K7" s="154" t="s">
        <v>918</v>
      </c>
      <c r="L7" s="154" t="s">
        <v>800</v>
      </c>
      <c r="M7" s="155" t="s">
        <v>919</v>
      </c>
      <c r="N7" s="155" t="s">
        <v>920</v>
      </c>
      <c r="O7" s="155" t="s">
        <v>801</v>
      </c>
      <c r="P7" s="155" t="s">
        <v>921</v>
      </c>
      <c r="Q7" s="155" t="s">
        <v>922</v>
      </c>
      <c r="R7" s="155" t="s">
        <v>923</v>
      </c>
      <c r="S7" s="155" t="s">
        <v>924</v>
      </c>
      <c r="T7" s="155" t="s">
        <v>807</v>
      </c>
      <c r="U7" s="154" t="s">
        <v>925</v>
      </c>
      <c r="V7" s="154" t="s">
        <v>926</v>
      </c>
      <c r="W7" s="154" t="s">
        <v>927</v>
      </c>
      <c r="X7" s="154" t="s">
        <v>928</v>
      </c>
      <c r="Y7" s="154" t="s">
        <v>929</v>
      </c>
      <c r="Z7" s="154" t="s">
        <v>930</v>
      </c>
      <c r="AA7" s="154" t="s">
        <v>931</v>
      </c>
      <c r="AB7" s="154" t="s">
        <v>932</v>
      </c>
      <c r="AC7" s="154" t="s">
        <v>933</v>
      </c>
      <c r="AD7" s="154" t="s">
        <v>934</v>
      </c>
      <c r="AE7" s="154" t="s">
        <v>935</v>
      </c>
      <c r="AF7" s="154" t="s">
        <v>936</v>
      </c>
      <c r="AG7" s="156" t="s">
        <v>937</v>
      </c>
      <c r="AH7" s="156" t="s">
        <v>938</v>
      </c>
      <c r="AI7" s="156" t="s">
        <v>939</v>
      </c>
      <c r="AJ7" s="292"/>
      <c r="AK7" s="167"/>
      <c r="AL7" s="159">
        <f>SUM(AL8:AL241)</f>
        <v>9359859.1999999974</v>
      </c>
      <c r="AM7" s="163" t="s">
        <v>940</v>
      </c>
      <c r="AN7" s="152">
        <f>SUM(AN8:AN241)</f>
        <v>9359859.1999999974</v>
      </c>
      <c r="AO7" s="170"/>
      <c r="AP7" s="154" t="s">
        <v>903</v>
      </c>
      <c r="AQ7" s="154" t="s">
        <v>918</v>
      </c>
      <c r="AR7" s="154" t="s">
        <v>800</v>
      </c>
      <c r="AS7" s="155" t="s">
        <v>919</v>
      </c>
      <c r="AT7" s="155" t="s">
        <v>920</v>
      </c>
      <c r="AU7" s="155" t="s">
        <v>801</v>
      </c>
      <c r="AV7" s="155" t="s">
        <v>921</v>
      </c>
      <c r="AW7" s="155" t="s">
        <v>922</v>
      </c>
      <c r="AX7" s="155" t="s">
        <v>923</v>
      </c>
      <c r="AY7" s="155" t="s">
        <v>924</v>
      </c>
      <c r="AZ7" s="155" t="s">
        <v>807</v>
      </c>
      <c r="BA7" s="154" t="s">
        <v>925</v>
      </c>
      <c r="BB7" s="154" t="s">
        <v>926</v>
      </c>
      <c r="BC7" s="154" t="s">
        <v>927</v>
      </c>
      <c r="BD7" s="154" t="s">
        <v>928</v>
      </c>
      <c r="BE7" s="154" t="s">
        <v>929</v>
      </c>
      <c r="BF7" s="154" t="s">
        <v>930</v>
      </c>
      <c r="BG7" s="154" t="s">
        <v>931</v>
      </c>
      <c r="BH7" s="154" t="s">
        <v>932</v>
      </c>
      <c r="BI7" s="154" t="s">
        <v>933</v>
      </c>
      <c r="BJ7" s="154" t="s">
        <v>934</v>
      </c>
      <c r="BK7" s="154" t="s">
        <v>935</v>
      </c>
      <c r="BL7" s="154" t="s">
        <v>936</v>
      </c>
      <c r="BM7" s="156" t="s">
        <v>937</v>
      </c>
      <c r="BN7" s="156" t="s">
        <v>938</v>
      </c>
      <c r="BO7" s="156" t="s">
        <v>939</v>
      </c>
      <c r="BP7" s="293"/>
    </row>
    <row r="8" spans="1:70" ht="90" x14ac:dyDescent="0.25">
      <c r="A8" s="31">
        <v>1</v>
      </c>
      <c r="B8" s="78" t="s">
        <v>849</v>
      </c>
      <c r="C8" s="31" t="s">
        <v>6</v>
      </c>
      <c r="D8" s="31" t="s">
        <v>7</v>
      </c>
      <c r="E8" s="31" t="s">
        <v>8</v>
      </c>
      <c r="F8" s="145">
        <v>30</v>
      </c>
      <c r="G8" s="146">
        <v>7662</v>
      </c>
      <c r="H8" s="181">
        <f>+(G8-I8)/G8</f>
        <v>0.19999999999999996</v>
      </c>
      <c r="I8" s="183">
        <v>6129.6</v>
      </c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161">
        <f t="shared" ref="AJ8:AJ71" si="8">SUM(J8:AI8)</f>
        <v>0</v>
      </c>
      <c r="AK8" s="168"/>
      <c r="AL8" s="160">
        <f>I8*AJ8</f>
        <v>0</v>
      </c>
      <c r="AM8" s="162">
        <f>AN8-AL8</f>
        <v>0</v>
      </c>
      <c r="AN8" s="157">
        <f>SUM(AP8:BL8)</f>
        <v>0</v>
      </c>
      <c r="AO8" s="171"/>
      <c r="AP8" s="104">
        <f t="shared" ref="AP8:BO8" si="9">J8*$I$8</f>
        <v>0</v>
      </c>
      <c r="AQ8" s="104">
        <f t="shared" si="9"/>
        <v>0</v>
      </c>
      <c r="AR8" s="104">
        <f t="shared" si="9"/>
        <v>0</v>
      </c>
      <c r="AS8" s="104">
        <f t="shared" si="9"/>
        <v>0</v>
      </c>
      <c r="AT8" s="104">
        <f t="shared" si="9"/>
        <v>0</v>
      </c>
      <c r="AU8" s="104">
        <f t="shared" si="9"/>
        <v>0</v>
      </c>
      <c r="AV8" s="104">
        <f t="shared" si="9"/>
        <v>0</v>
      </c>
      <c r="AW8" s="104">
        <f t="shared" si="9"/>
        <v>0</v>
      </c>
      <c r="AX8" s="104">
        <f t="shared" si="9"/>
        <v>0</v>
      </c>
      <c r="AY8" s="104">
        <f t="shared" si="9"/>
        <v>0</v>
      </c>
      <c r="AZ8" s="104">
        <f t="shared" si="9"/>
        <v>0</v>
      </c>
      <c r="BA8" s="104">
        <f t="shared" si="9"/>
        <v>0</v>
      </c>
      <c r="BB8" s="104">
        <f t="shared" si="9"/>
        <v>0</v>
      </c>
      <c r="BC8" s="104">
        <f t="shared" si="9"/>
        <v>0</v>
      </c>
      <c r="BD8" s="104">
        <f t="shared" si="9"/>
        <v>0</v>
      </c>
      <c r="BE8" s="104">
        <f t="shared" si="9"/>
        <v>0</v>
      </c>
      <c r="BF8" s="104">
        <f t="shared" si="9"/>
        <v>0</v>
      </c>
      <c r="BG8" s="104">
        <f t="shared" si="9"/>
        <v>0</v>
      </c>
      <c r="BH8" s="104">
        <f t="shared" si="9"/>
        <v>0</v>
      </c>
      <c r="BI8" s="104">
        <f t="shared" si="9"/>
        <v>0</v>
      </c>
      <c r="BJ8" s="104">
        <f t="shared" si="9"/>
        <v>0</v>
      </c>
      <c r="BK8" s="104">
        <f t="shared" si="9"/>
        <v>0</v>
      </c>
      <c r="BL8" s="104">
        <f t="shared" si="9"/>
        <v>0</v>
      </c>
      <c r="BM8" s="104">
        <f t="shared" si="9"/>
        <v>0</v>
      </c>
      <c r="BN8" s="104">
        <f t="shared" si="9"/>
        <v>0</v>
      </c>
      <c r="BO8" s="104">
        <f t="shared" si="9"/>
        <v>0</v>
      </c>
      <c r="BP8" s="164">
        <f t="shared" ref="BP8:BP71" si="10">SUM(AP8:BO8)</f>
        <v>0</v>
      </c>
    </row>
    <row r="9" spans="1:70" ht="90" x14ac:dyDescent="0.25">
      <c r="A9" s="31">
        <v>2</v>
      </c>
      <c r="B9" s="78" t="s">
        <v>849</v>
      </c>
      <c r="C9" s="31" t="s">
        <v>9</v>
      </c>
      <c r="D9" s="31" t="s">
        <v>10</v>
      </c>
      <c r="E9" s="31" t="s">
        <v>11</v>
      </c>
      <c r="F9" s="145">
        <v>0</v>
      </c>
      <c r="G9" s="146">
        <v>1171</v>
      </c>
      <c r="H9" s="181">
        <f t="shared" ref="H9:H72" si="11">+(G9-I9)/G9</f>
        <v>1</v>
      </c>
      <c r="I9" s="183">
        <v>0</v>
      </c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161">
        <f t="shared" si="8"/>
        <v>0</v>
      </c>
      <c r="AK9" s="168"/>
      <c r="AL9" s="160">
        <f t="shared" ref="AL9:AL72" si="12">I9*AJ9</f>
        <v>0</v>
      </c>
      <c r="AM9" s="162">
        <f t="shared" ref="AM9:AM72" si="13">AN9-AL9</f>
        <v>0</v>
      </c>
      <c r="AN9" s="157">
        <f t="shared" ref="AN9:AN71" si="14">SUM(AP9:BL9)</f>
        <v>0</v>
      </c>
      <c r="AO9" s="171"/>
      <c r="AP9" s="104">
        <f t="shared" ref="AP9:BO9" si="15">J9*$I$9</f>
        <v>0</v>
      </c>
      <c r="AQ9" s="104">
        <f t="shared" si="15"/>
        <v>0</v>
      </c>
      <c r="AR9" s="104">
        <f t="shared" si="15"/>
        <v>0</v>
      </c>
      <c r="AS9" s="104">
        <f t="shared" si="15"/>
        <v>0</v>
      </c>
      <c r="AT9" s="104">
        <f t="shared" si="15"/>
        <v>0</v>
      </c>
      <c r="AU9" s="104">
        <f t="shared" si="15"/>
        <v>0</v>
      </c>
      <c r="AV9" s="104">
        <f t="shared" si="15"/>
        <v>0</v>
      </c>
      <c r="AW9" s="104">
        <f t="shared" si="15"/>
        <v>0</v>
      </c>
      <c r="AX9" s="104">
        <f t="shared" si="15"/>
        <v>0</v>
      </c>
      <c r="AY9" s="104">
        <f t="shared" si="15"/>
        <v>0</v>
      </c>
      <c r="AZ9" s="104">
        <f t="shared" si="15"/>
        <v>0</v>
      </c>
      <c r="BA9" s="104">
        <f t="shared" si="15"/>
        <v>0</v>
      </c>
      <c r="BB9" s="104">
        <f t="shared" si="15"/>
        <v>0</v>
      </c>
      <c r="BC9" s="104">
        <f t="shared" si="15"/>
        <v>0</v>
      </c>
      <c r="BD9" s="104">
        <f t="shared" si="15"/>
        <v>0</v>
      </c>
      <c r="BE9" s="104">
        <f t="shared" si="15"/>
        <v>0</v>
      </c>
      <c r="BF9" s="104">
        <f t="shared" si="15"/>
        <v>0</v>
      </c>
      <c r="BG9" s="104">
        <f t="shared" si="15"/>
        <v>0</v>
      </c>
      <c r="BH9" s="104">
        <f t="shared" si="15"/>
        <v>0</v>
      </c>
      <c r="BI9" s="104">
        <f t="shared" si="15"/>
        <v>0</v>
      </c>
      <c r="BJ9" s="104">
        <f t="shared" si="15"/>
        <v>0</v>
      </c>
      <c r="BK9" s="104">
        <f t="shared" si="15"/>
        <v>0</v>
      </c>
      <c r="BL9" s="104">
        <f t="shared" si="15"/>
        <v>0</v>
      </c>
      <c r="BM9" s="104">
        <f t="shared" si="15"/>
        <v>0</v>
      </c>
      <c r="BN9" s="104">
        <f t="shared" si="15"/>
        <v>0</v>
      </c>
      <c r="BO9" s="104">
        <f t="shared" si="15"/>
        <v>0</v>
      </c>
      <c r="BP9" s="164">
        <f t="shared" si="10"/>
        <v>0</v>
      </c>
    </row>
    <row r="10" spans="1:70" ht="75" x14ac:dyDescent="0.25">
      <c r="A10" s="31">
        <v>3</v>
      </c>
      <c r="B10" s="78" t="s">
        <v>849</v>
      </c>
      <c r="C10" s="31" t="s">
        <v>12</v>
      </c>
      <c r="D10" s="31" t="s">
        <v>13</v>
      </c>
      <c r="E10" s="31" t="s">
        <v>14</v>
      </c>
      <c r="F10" s="145">
        <v>0</v>
      </c>
      <c r="G10" s="146">
        <v>4596</v>
      </c>
      <c r="H10" s="181">
        <f t="shared" si="11"/>
        <v>1</v>
      </c>
      <c r="I10" s="183">
        <v>0</v>
      </c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161">
        <f t="shared" si="8"/>
        <v>0</v>
      </c>
      <c r="AK10" s="168"/>
      <c r="AL10" s="160">
        <f t="shared" si="12"/>
        <v>0</v>
      </c>
      <c r="AM10" s="162">
        <f t="shared" si="13"/>
        <v>0</v>
      </c>
      <c r="AN10" s="157">
        <f t="shared" si="14"/>
        <v>0</v>
      </c>
      <c r="AO10" s="171"/>
      <c r="AP10" s="104">
        <f t="shared" ref="AP10:BO10" si="16">J10*$I$10</f>
        <v>0</v>
      </c>
      <c r="AQ10" s="104">
        <f t="shared" si="16"/>
        <v>0</v>
      </c>
      <c r="AR10" s="104">
        <f t="shared" si="16"/>
        <v>0</v>
      </c>
      <c r="AS10" s="104">
        <f t="shared" si="16"/>
        <v>0</v>
      </c>
      <c r="AT10" s="104">
        <f t="shared" si="16"/>
        <v>0</v>
      </c>
      <c r="AU10" s="104">
        <f t="shared" si="16"/>
        <v>0</v>
      </c>
      <c r="AV10" s="104">
        <f t="shared" si="16"/>
        <v>0</v>
      </c>
      <c r="AW10" s="104">
        <f t="shared" si="16"/>
        <v>0</v>
      </c>
      <c r="AX10" s="104">
        <f t="shared" si="16"/>
        <v>0</v>
      </c>
      <c r="AY10" s="104">
        <f t="shared" si="16"/>
        <v>0</v>
      </c>
      <c r="AZ10" s="104">
        <f t="shared" si="16"/>
        <v>0</v>
      </c>
      <c r="BA10" s="104">
        <f t="shared" si="16"/>
        <v>0</v>
      </c>
      <c r="BB10" s="104">
        <f t="shared" si="16"/>
        <v>0</v>
      </c>
      <c r="BC10" s="104">
        <f t="shared" si="16"/>
        <v>0</v>
      </c>
      <c r="BD10" s="104">
        <f t="shared" si="16"/>
        <v>0</v>
      </c>
      <c r="BE10" s="104">
        <f t="shared" si="16"/>
        <v>0</v>
      </c>
      <c r="BF10" s="104">
        <f t="shared" si="16"/>
        <v>0</v>
      </c>
      <c r="BG10" s="104">
        <f t="shared" si="16"/>
        <v>0</v>
      </c>
      <c r="BH10" s="104">
        <f t="shared" si="16"/>
        <v>0</v>
      </c>
      <c r="BI10" s="104">
        <f t="shared" si="16"/>
        <v>0</v>
      </c>
      <c r="BJ10" s="104">
        <f t="shared" si="16"/>
        <v>0</v>
      </c>
      <c r="BK10" s="104">
        <f t="shared" si="16"/>
        <v>0</v>
      </c>
      <c r="BL10" s="104">
        <f t="shared" si="16"/>
        <v>0</v>
      </c>
      <c r="BM10" s="104">
        <f t="shared" si="16"/>
        <v>0</v>
      </c>
      <c r="BN10" s="104">
        <f t="shared" si="16"/>
        <v>0</v>
      </c>
      <c r="BO10" s="104">
        <f t="shared" si="16"/>
        <v>0</v>
      </c>
      <c r="BP10" s="164">
        <f t="shared" si="10"/>
        <v>0</v>
      </c>
    </row>
    <row r="11" spans="1:70" ht="45" x14ac:dyDescent="0.25">
      <c r="A11" s="31">
        <v>4</v>
      </c>
      <c r="B11" s="78" t="s">
        <v>849</v>
      </c>
      <c r="C11" s="31" t="s">
        <v>15</v>
      </c>
      <c r="D11" s="31" t="s">
        <v>16</v>
      </c>
      <c r="E11" s="31" t="s">
        <v>17</v>
      </c>
      <c r="F11" s="145">
        <v>40</v>
      </c>
      <c r="G11" s="146">
        <v>945</v>
      </c>
      <c r="H11" s="181">
        <f t="shared" si="11"/>
        <v>0.2</v>
      </c>
      <c r="I11" s="183">
        <v>756</v>
      </c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161">
        <f t="shared" si="8"/>
        <v>0</v>
      </c>
      <c r="AK11" s="168"/>
      <c r="AL11" s="160">
        <f t="shared" si="12"/>
        <v>0</v>
      </c>
      <c r="AM11" s="162">
        <f t="shared" si="13"/>
        <v>0</v>
      </c>
      <c r="AN11" s="157">
        <f t="shared" si="14"/>
        <v>0</v>
      </c>
      <c r="AO11" s="171"/>
      <c r="AP11" s="104">
        <f t="shared" ref="AP11:BO11" si="17">J11*$I$11</f>
        <v>0</v>
      </c>
      <c r="AQ11" s="104">
        <f t="shared" si="17"/>
        <v>0</v>
      </c>
      <c r="AR11" s="104">
        <f t="shared" si="17"/>
        <v>0</v>
      </c>
      <c r="AS11" s="104">
        <f t="shared" si="17"/>
        <v>0</v>
      </c>
      <c r="AT11" s="104">
        <f t="shared" si="17"/>
        <v>0</v>
      </c>
      <c r="AU11" s="104">
        <f t="shared" si="17"/>
        <v>0</v>
      </c>
      <c r="AV11" s="104">
        <f t="shared" si="17"/>
        <v>0</v>
      </c>
      <c r="AW11" s="104">
        <f t="shared" si="17"/>
        <v>0</v>
      </c>
      <c r="AX11" s="104">
        <f t="shared" si="17"/>
        <v>0</v>
      </c>
      <c r="AY11" s="104">
        <f t="shared" si="17"/>
        <v>0</v>
      </c>
      <c r="AZ11" s="104">
        <f t="shared" si="17"/>
        <v>0</v>
      </c>
      <c r="BA11" s="104">
        <f t="shared" si="17"/>
        <v>0</v>
      </c>
      <c r="BB11" s="104">
        <f t="shared" si="17"/>
        <v>0</v>
      </c>
      <c r="BC11" s="104">
        <f t="shared" si="17"/>
        <v>0</v>
      </c>
      <c r="BD11" s="104">
        <f t="shared" si="17"/>
        <v>0</v>
      </c>
      <c r="BE11" s="104">
        <f t="shared" si="17"/>
        <v>0</v>
      </c>
      <c r="BF11" s="104">
        <f t="shared" si="17"/>
        <v>0</v>
      </c>
      <c r="BG11" s="104">
        <f t="shared" si="17"/>
        <v>0</v>
      </c>
      <c r="BH11" s="104">
        <f t="shared" si="17"/>
        <v>0</v>
      </c>
      <c r="BI11" s="104">
        <f t="shared" si="17"/>
        <v>0</v>
      </c>
      <c r="BJ11" s="104">
        <f t="shared" si="17"/>
        <v>0</v>
      </c>
      <c r="BK11" s="104">
        <f t="shared" si="17"/>
        <v>0</v>
      </c>
      <c r="BL11" s="104">
        <f t="shared" si="17"/>
        <v>0</v>
      </c>
      <c r="BM11" s="104">
        <f t="shared" si="17"/>
        <v>0</v>
      </c>
      <c r="BN11" s="104">
        <f t="shared" si="17"/>
        <v>0</v>
      </c>
      <c r="BO11" s="104">
        <f t="shared" si="17"/>
        <v>0</v>
      </c>
      <c r="BP11" s="164">
        <f t="shared" si="10"/>
        <v>0</v>
      </c>
    </row>
    <row r="12" spans="1:70" ht="30" x14ac:dyDescent="0.25">
      <c r="A12" s="31">
        <v>5</v>
      </c>
      <c r="B12" s="78" t="s">
        <v>849</v>
      </c>
      <c r="C12" s="31" t="s">
        <v>18</v>
      </c>
      <c r="D12" s="31" t="s">
        <v>19</v>
      </c>
      <c r="E12" s="31" t="s">
        <v>20</v>
      </c>
      <c r="F12" s="145">
        <v>68</v>
      </c>
      <c r="G12" s="146">
        <v>1762</v>
      </c>
      <c r="H12" s="181">
        <f t="shared" si="11"/>
        <v>0.20000000000000004</v>
      </c>
      <c r="I12" s="183">
        <v>1409.6</v>
      </c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161">
        <f t="shared" si="8"/>
        <v>0</v>
      </c>
      <c r="AK12" s="168"/>
      <c r="AL12" s="160">
        <f t="shared" si="12"/>
        <v>0</v>
      </c>
      <c r="AM12" s="162">
        <f t="shared" si="13"/>
        <v>0</v>
      </c>
      <c r="AN12" s="157">
        <f t="shared" si="14"/>
        <v>0</v>
      </c>
      <c r="AO12" s="171"/>
      <c r="AP12" s="104">
        <f t="shared" ref="AP12:BO12" si="18">J12*$I$12</f>
        <v>0</v>
      </c>
      <c r="AQ12" s="104">
        <f t="shared" si="18"/>
        <v>0</v>
      </c>
      <c r="AR12" s="104">
        <f t="shared" si="18"/>
        <v>0</v>
      </c>
      <c r="AS12" s="104">
        <f t="shared" si="18"/>
        <v>0</v>
      </c>
      <c r="AT12" s="104">
        <f t="shared" si="18"/>
        <v>0</v>
      </c>
      <c r="AU12" s="104">
        <f t="shared" si="18"/>
        <v>0</v>
      </c>
      <c r="AV12" s="104">
        <f t="shared" si="18"/>
        <v>0</v>
      </c>
      <c r="AW12" s="104">
        <f t="shared" si="18"/>
        <v>0</v>
      </c>
      <c r="AX12" s="104">
        <f t="shared" si="18"/>
        <v>0</v>
      </c>
      <c r="AY12" s="104">
        <f t="shared" si="18"/>
        <v>0</v>
      </c>
      <c r="AZ12" s="104">
        <f t="shared" si="18"/>
        <v>0</v>
      </c>
      <c r="BA12" s="104">
        <f t="shared" si="18"/>
        <v>0</v>
      </c>
      <c r="BB12" s="104">
        <f t="shared" si="18"/>
        <v>0</v>
      </c>
      <c r="BC12" s="104">
        <f t="shared" si="18"/>
        <v>0</v>
      </c>
      <c r="BD12" s="104">
        <f t="shared" si="18"/>
        <v>0</v>
      </c>
      <c r="BE12" s="104">
        <f t="shared" si="18"/>
        <v>0</v>
      </c>
      <c r="BF12" s="104">
        <f t="shared" si="18"/>
        <v>0</v>
      </c>
      <c r="BG12" s="104">
        <f t="shared" si="18"/>
        <v>0</v>
      </c>
      <c r="BH12" s="104">
        <f t="shared" si="18"/>
        <v>0</v>
      </c>
      <c r="BI12" s="104">
        <f t="shared" si="18"/>
        <v>0</v>
      </c>
      <c r="BJ12" s="104">
        <f t="shared" si="18"/>
        <v>0</v>
      </c>
      <c r="BK12" s="104">
        <f t="shared" si="18"/>
        <v>0</v>
      </c>
      <c r="BL12" s="104">
        <f t="shared" si="18"/>
        <v>0</v>
      </c>
      <c r="BM12" s="104">
        <f t="shared" si="18"/>
        <v>0</v>
      </c>
      <c r="BN12" s="104">
        <f t="shared" si="18"/>
        <v>0</v>
      </c>
      <c r="BO12" s="104">
        <f t="shared" si="18"/>
        <v>0</v>
      </c>
      <c r="BP12" s="164">
        <f t="shared" si="10"/>
        <v>0</v>
      </c>
    </row>
    <row r="13" spans="1:70" ht="90" x14ac:dyDescent="0.25">
      <c r="A13" s="31">
        <v>6</v>
      </c>
      <c r="B13" s="78" t="s">
        <v>849</v>
      </c>
      <c r="C13" s="31" t="s">
        <v>21</v>
      </c>
      <c r="D13" s="31" t="s">
        <v>22</v>
      </c>
      <c r="E13" s="31" t="s">
        <v>23</v>
      </c>
      <c r="F13" s="145">
        <v>0</v>
      </c>
      <c r="G13" s="146">
        <v>1365</v>
      </c>
      <c r="H13" s="181">
        <f t="shared" si="11"/>
        <v>1</v>
      </c>
      <c r="I13" s="183">
        <v>0</v>
      </c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161">
        <f t="shared" si="8"/>
        <v>0</v>
      </c>
      <c r="AK13" s="168"/>
      <c r="AL13" s="160">
        <f t="shared" si="12"/>
        <v>0</v>
      </c>
      <c r="AM13" s="162">
        <f t="shared" si="13"/>
        <v>0</v>
      </c>
      <c r="AN13" s="157">
        <f t="shared" si="14"/>
        <v>0</v>
      </c>
      <c r="AO13" s="171"/>
      <c r="AP13" s="104">
        <f t="shared" ref="AP13:BO13" si="19">J13*$I$13</f>
        <v>0</v>
      </c>
      <c r="AQ13" s="104">
        <f t="shared" si="19"/>
        <v>0</v>
      </c>
      <c r="AR13" s="104">
        <f t="shared" si="19"/>
        <v>0</v>
      </c>
      <c r="AS13" s="104">
        <f t="shared" si="19"/>
        <v>0</v>
      </c>
      <c r="AT13" s="104">
        <f t="shared" si="19"/>
        <v>0</v>
      </c>
      <c r="AU13" s="104">
        <f t="shared" si="19"/>
        <v>0</v>
      </c>
      <c r="AV13" s="104">
        <f t="shared" si="19"/>
        <v>0</v>
      </c>
      <c r="AW13" s="104">
        <f t="shared" si="19"/>
        <v>0</v>
      </c>
      <c r="AX13" s="104">
        <f t="shared" si="19"/>
        <v>0</v>
      </c>
      <c r="AY13" s="104">
        <f t="shared" si="19"/>
        <v>0</v>
      </c>
      <c r="AZ13" s="104">
        <f t="shared" si="19"/>
        <v>0</v>
      </c>
      <c r="BA13" s="104">
        <f t="shared" si="19"/>
        <v>0</v>
      </c>
      <c r="BB13" s="104">
        <f t="shared" si="19"/>
        <v>0</v>
      </c>
      <c r="BC13" s="104">
        <f t="shared" si="19"/>
        <v>0</v>
      </c>
      <c r="BD13" s="104">
        <f t="shared" si="19"/>
        <v>0</v>
      </c>
      <c r="BE13" s="104">
        <f t="shared" si="19"/>
        <v>0</v>
      </c>
      <c r="BF13" s="104">
        <f t="shared" si="19"/>
        <v>0</v>
      </c>
      <c r="BG13" s="104">
        <f t="shared" si="19"/>
        <v>0</v>
      </c>
      <c r="BH13" s="104">
        <f t="shared" si="19"/>
        <v>0</v>
      </c>
      <c r="BI13" s="104">
        <f t="shared" si="19"/>
        <v>0</v>
      </c>
      <c r="BJ13" s="104">
        <f t="shared" si="19"/>
        <v>0</v>
      </c>
      <c r="BK13" s="104">
        <f t="shared" si="19"/>
        <v>0</v>
      </c>
      <c r="BL13" s="104">
        <f t="shared" si="19"/>
        <v>0</v>
      </c>
      <c r="BM13" s="104">
        <f t="shared" si="19"/>
        <v>0</v>
      </c>
      <c r="BN13" s="104">
        <f t="shared" si="19"/>
        <v>0</v>
      </c>
      <c r="BO13" s="104">
        <f t="shared" si="19"/>
        <v>0</v>
      </c>
      <c r="BP13" s="164">
        <f t="shared" si="10"/>
        <v>0</v>
      </c>
    </row>
    <row r="14" spans="1:70" ht="75" x14ac:dyDescent="0.25">
      <c r="A14" s="31">
        <v>7</v>
      </c>
      <c r="B14" s="78" t="s">
        <v>849</v>
      </c>
      <c r="C14" s="31" t="s">
        <v>24</v>
      </c>
      <c r="D14" s="31" t="s">
        <v>25</v>
      </c>
      <c r="E14" s="31" t="s">
        <v>26</v>
      </c>
      <c r="F14" s="145">
        <v>0</v>
      </c>
      <c r="G14" s="146">
        <v>2088</v>
      </c>
      <c r="H14" s="181">
        <f t="shared" si="11"/>
        <v>1</v>
      </c>
      <c r="I14" s="183">
        <v>0</v>
      </c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161">
        <f t="shared" si="8"/>
        <v>0</v>
      </c>
      <c r="AK14" s="168"/>
      <c r="AL14" s="160">
        <f t="shared" si="12"/>
        <v>0</v>
      </c>
      <c r="AM14" s="162">
        <f t="shared" si="13"/>
        <v>0</v>
      </c>
      <c r="AN14" s="157">
        <f t="shared" si="14"/>
        <v>0</v>
      </c>
      <c r="AO14" s="171"/>
      <c r="AP14" s="104">
        <f t="shared" ref="AP14:BO14" si="20">J14*$I$14</f>
        <v>0</v>
      </c>
      <c r="AQ14" s="104">
        <f t="shared" si="20"/>
        <v>0</v>
      </c>
      <c r="AR14" s="104">
        <f t="shared" si="20"/>
        <v>0</v>
      </c>
      <c r="AS14" s="104">
        <f t="shared" si="20"/>
        <v>0</v>
      </c>
      <c r="AT14" s="104">
        <f t="shared" si="20"/>
        <v>0</v>
      </c>
      <c r="AU14" s="104">
        <f t="shared" si="20"/>
        <v>0</v>
      </c>
      <c r="AV14" s="104">
        <f t="shared" si="20"/>
        <v>0</v>
      </c>
      <c r="AW14" s="104">
        <f t="shared" si="20"/>
        <v>0</v>
      </c>
      <c r="AX14" s="104">
        <f t="shared" si="20"/>
        <v>0</v>
      </c>
      <c r="AY14" s="104">
        <f t="shared" si="20"/>
        <v>0</v>
      </c>
      <c r="AZ14" s="104">
        <f t="shared" si="20"/>
        <v>0</v>
      </c>
      <c r="BA14" s="104">
        <f t="shared" si="20"/>
        <v>0</v>
      </c>
      <c r="BB14" s="104">
        <f t="shared" si="20"/>
        <v>0</v>
      </c>
      <c r="BC14" s="104">
        <f t="shared" si="20"/>
        <v>0</v>
      </c>
      <c r="BD14" s="104">
        <f t="shared" si="20"/>
        <v>0</v>
      </c>
      <c r="BE14" s="104">
        <f t="shared" si="20"/>
        <v>0</v>
      </c>
      <c r="BF14" s="104">
        <f t="shared" si="20"/>
        <v>0</v>
      </c>
      <c r="BG14" s="104">
        <f t="shared" si="20"/>
        <v>0</v>
      </c>
      <c r="BH14" s="104">
        <f t="shared" si="20"/>
        <v>0</v>
      </c>
      <c r="BI14" s="104">
        <f t="shared" si="20"/>
        <v>0</v>
      </c>
      <c r="BJ14" s="104">
        <f t="shared" si="20"/>
        <v>0</v>
      </c>
      <c r="BK14" s="104">
        <f t="shared" si="20"/>
        <v>0</v>
      </c>
      <c r="BL14" s="104">
        <f t="shared" si="20"/>
        <v>0</v>
      </c>
      <c r="BM14" s="104">
        <f t="shared" si="20"/>
        <v>0</v>
      </c>
      <c r="BN14" s="104">
        <f t="shared" si="20"/>
        <v>0</v>
      </c>
      <c r="BO14" s="104">
        <f t="shared" si="20"/>
        <v>0</v>
      </c>
      <c r="BP14" s="164">
        <f t="shared" si="10"/>
        <v>0</v>
      </c>
    </row>
    <row r="15" spans="1:70" ht="60" x14ac:dyDescent="0.25">
      <c r="A15" s="31">
        <v>8</v>
      </c>
      <c r="B15" s="78" t="s">
        <v>849</v>
      </c>
      <c r="C15" s="31" t="s">
        <v>27</v>
      </c>
      <c r="D15" s="31" t="s">
        <v>25</v>
      </c>
      <c r="E15" s="31" t="s">
        <v>8</v>
      </c>
      <c r="F15" s="145">
        <v>67</v>
      </c>
      <c r="G15" s="146">
        <v>6799</v>
      </c>
      <c r="H15" s="181">
        <f t="shared" si="11"/>
        <v>0.20000000000000004</v>
      </c>
      <c r="I15" s="183">
        <v>5439.2</v>
      </c>
      <c r="J15" s="92"/>
      <c r="K15" s="92"/>
      <c r="L15" s="92"/>
      <c r="M15" s="92"/>
      <c r="N15" s="92"/>
      <c r="O15" s="92"/>
      <c r="P15" s="92"/>
      <c r="Q15" s="92">
        <v>3</v>
      </c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161">
        <f t="shared" si="8"/>
        <v>3</v>
      </c>
      <c r="AK15" s="168"/>
      <c r="AL15" s="160">
        <f t="shared" si="12"/>
        <v>16317.599999999999</v>
      </c>
      <c r="AM15" s="162">
        <f t="shared" si="13"/>
        <v>0</v>
      </c>
      <c r="AN15" s="157">
        <f t="shared" si="14"/>
        <v>16317.599999999999</v>
      </c>
      <c r="AO15" s="171"/>
      <c r="AP15" s="104">
        <f t="shared" ref="AP15:BO15" si="21">J15*$I$15</f>
        <v>0</v>
      </c>
      <c r="AQ15" s="104">
        <f t="shared" si="21"/>
        <v>0</v>
      </c>
      <c r="AR15" s="104">
        <f t="shared" si="21"/>
        <v>0</v>
      </c>
      <c r="AS15" s="104">
        <f t="shared" si="21"/>
        <v>0</v>
      </c>
      <c r="AT15" s="104">
        <f t="shared" si="21"/>
        <v>0</v>
      </c>
      <c r="AU15" s="104">
        <f t="shared" si="21"/>
        <v>0</v>
      </c>
      <c r="AV15" s="104">
        <f t="shared" si="21"/>
        <v>0</v>
      </c>
      <c r="AW15" s="104">
        <f t="shared" si="21"/>
        <v>16317.599999999999</v>
      </c>
      <c r="AX15" s="104">
        <f t="shared" si="21"/>
        <v>0</v>
      </c>
      <c r="AY15" s="104">
        <f t="shared" si="21"/>
        <v>0</v>
      </c>
      <c r="AZ15" s="104">
        <f t="shared" si="21"/>
        <v>0</v>
      </c>
      <c r="BA15" s="104">
        <f t="shared" si="21"/>
        <v>0</v>
      </c>
      <c r="BB15" s="104">
        <f t="shared" si="21"/>
        <v>0</v>
      </c>
      <c r="BC15" s="104">
        <f t="shared" si="21"/>
        <v>0</v>
      </c>
      <c r="BD15" s="104">
        <f t="shared" si="21"/>
        <v>0</v>
      </c>
      <c r="BE15" s="104">
        <f t="shared" si="21"/>
        <v>0</v>
      </c>
      <c r="BF15" s="104">
        <f t="shared" si="21"/>
        <v>0</v>
      </c>
      <c r="BG15" s="104">
        <f t="shared" si="21"/>
        <v>0</v>
      </c>
      <c r="BH15" s="104">
        <f t="shared" si="21"/>
        <v>0</v>
      </c>
      <c r="BI15" s="104">
        <f t="shared" si="21"/>
        <v>0</v>
      </c>
      <c r="BJ15" s="104">
        <f t="shared" si="21"/>
        <v>0</v>
      </c>
      <c r="BK15" s="104">
        <f t="shared" si="21"/>
        <v>0</v>
      </c>
      <c r="BL15" s="104">
        <f t="shared" si="21"/>
        <v>0</v>
      </c>
      <c r="BM15" s="104">
        <f t="shared" si="21"/>
        <v>0</v>
      </c>
      <c r="BN15" s="104">
        <f t="shared" si="21"/>
        <v>0</v>
      </c>
      <c r="BO15" s="104">
        <f t="shared" si="21"/>
        <v>0</v>
      </c>
      <c r="BP15" s="164">
        <f t="shared" si="10"/>
        <v>16317.599999999999</v>
      </c>
      <c r="BQ15" s="55"/>
    </row>
    <row r="16" spans="1:70" ht="75" x14ac:dyDescent="0.25">
      <c r="A16" s="31">
        <v>9</v>
      </c>
      <c r="B16" s="78" t="s">
        <v>849</v>
      </c>
      <c r="C16" s="31" t="s">
        <v>28</v>
      </c>
      <c r="D16" s="31" t="s">
        <v>29</v>
      </c>
      <c r="E16" s="31" t="s">
        <v>8</v>
      </c>
      <c r="F16" s="145">
        <v>0</v>
      </c>
      <c r="G16" s="146">
        <v>6631</v>
      </c>
      <c r="H16" s="181">
        <f t="shared" si="11"/>
        <v>1</v>
      </c>
      <c r="I16" s="183">
        <v>0</v>
      </c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161">
        <f t="shared" si="8"/>
        <v>0</v>
      </c>
      <c r="AK16" s="168"/>
      <c r="AL16" s="160">
        <f t="shared" si="12"/>
        <v>0</v>
      </c>
      <c r="AM16" s="162">
        <f t="shared" si="13"/>
        <v>0</v>
      </c>
      <c r="AN16" s="157">
        <f t="shared" si="14"/>
        <v>0</v>
      </c>
      <c r="AO16" s="171"/>
      <c r="AP16" s="104">
        <f t="shared" ref="AP16:BO16" si="22">J16*$I$16</f>
        <v>0</v>
      </c>
      <c r="AQ16" s="104">
        <f t="shared" si="22"/>
        <v>0</v>
      </c>
      <c r="AR16" s="104">
        <f t="shared" si="22"/>
        <v>0</v>
      </c>
      <c r="AS16" s="104">
        <f t="shared" si="22"/>
        <v>0</v>
      </c>
      <c r="AT16" s="104">
        <f t="shared" si="22"/>
        <v>0</v>
      </c>
      <c r="AU16" s="104">
        <f t="shared" si="22"/>
        <v>0</v>
      </c>
      <c r="AV16" s="104">
        <f t="shared" si="22"/>
        <v>0</v>
      </c>
      <c r="AW16" s="104">
        <f t="shared" si="22"/>
        <v>0</v>
      </c>
      <c r="AX16" s="104">
        <f t="shared" si="22"/>
        <v>0</v>
      </c>
      <c r="AY16" s="104">
        <f t="shared" si="22"/>
        <v>0</v>
      </c>
      <c r="AZ16" s="104">
        <f t="shared" si="22"/>
        <v>0</v>
      </c>
      <c r="BA16" s="104">
        <f t="shared" si="22"/>
        <v>0</v>
      </c>
      <c r="BB16" s="104">
        <f t="shared" si="22"/>
        <v>0</v>
      </c>
      <c r="BC16" s="104">
        <f t="shared" si="22"/>
        <v>0</v>
      </c>
      <c r="BD16" s="104">
        <f t="shared" si="22"/>
        <v>0</v>
      </c>
      <c r="BE16" s="104">
        <f t="shared" si="22"/>
        <v>0</v>
      </c>
      <c r="BF16" s="104">
        <f t="shared" si="22"/>
        <v>0</v>
      </c>
      <c r="BG16" s="104">
        <f t="shared" si="22"/>
        <v>0</v>
      </c>
      <c r="BH16" s="104">
        <f t="shared" si="22"/>
        <v>0</v>
      </c>
      <c r="BI16" s="104">
        <f t="shared" si="22"/>
        <v>0</v>
      </c>
      <c r="BJ16" s="104">
        <f t="shared" si="22"/>
        <v>0</v>
      </c>
      <c r="BK16" s="104">
        <f t="shared" si="22"/>
        <v>0</v>
      </c>
      <c r="BL16" s="104">
        <f t="shared" si="22"/>
        <v>0</v>
      </c>
      <c r="BM16" s="104">
        <f t="shared" si="22"/>
        <v>0</v>
      </c>
      <c r="BN16" s="104">
        <f t="shared" si="22"/>
        <v>0</v>
      </c>
      <c r="BO16" s="104">
        <f t="shared" si="22"/>
        <v>0</v>
      </c>
      <c r="BP16" s="164">
        <f t="shared" si="10"/>
        <v>0</v>
      </c>
    </row>
    <row r="17" spans="1:69" ht="60" x14ac:dyDescent="0.25">
      <c r="A17" s="31">
        <v>10</v>
      </c>
      <c r="B17" s="78" t="s">
        <v>850</v>
      </c>
      <c r="C17" s="31" t="s">
        <v>30</v>
      </c>
      <c r="D17" s="31" t="s">
        <v>31</v>
      </c>
      <c r="E17" s="31" t="s">
        <v>32</v>
      </c>
      <c r="F17" s="145">
        <v>17</v>
      </c>
      <c r="G17" s="146">
        <v>14850</v>
      </c>
      <c r="H17" s="181">
        <f t="shared" si="11"/>
        <v>0.2</v>
      </c>
      <c r="I17" s="183">
        <v>11880</v>
      </c>
      <c r="J17" s="220"/>
      <c r="K17" s="220"/>
      <c r="L17" s="92"/>
      <c r="M17" s="92"/>
      <c r="N17" s="220"/>
      <c r="O17" s="92"/>
      <c r="P17" s="92"/>
      <c r="Q17" s="220"/>
      <c r="R17" s="220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161">
        <f t="shared" si="8"/>
        <v>0</v>
      </c>
      <c r="AK17" s="168"/>
      <c r="AL17" s="160">
        <f t="shared" si="12"/>
        <v>0</v>
      </c>
      <c r="AM17" s="162">
        <f t="shared" si="13"/>
        <v>0</v>
      </c>
      <c r="AN17" s="157">
        <f t="shared" si="14"/>
        <v>0</v>
      </c>
      <c r="AO17" s="171"/>
      <c r="AP17" s="104">
        <f t="shared" ref="AP17:BO17" si="23">J17*$I$17</f>
        <v>0</v>
      </c>
      <c r="AQ17" s="104">
        <f t="shared" si="23"/>
        <v>0</v>
      </c>
      <c r="AR17" s="104">
        <f t="shared" si="23"/>
        <v>0</v>
      </c>
      <c r="AS17" s="104">
        <f t="shared" si="23"/>
        <v>0</v>
      </c>
      <c r="AT17" s="104">
        <f t="shared" si="23"/>
        <v>0</v>
      </c>
      <c r="AU17" s="104">
        <f t="shared" si="23"/>
        <v>0</v>
      </c>
      <c r="AV17" s="104">
        <f t="shared" si="23"/>
        <v>0</v>
      </c>
      <c r="AW17" s="104">
        <f t="shared" si="23"/>
        <v>0</v>
      </c>
      <c r="AX17" s="104">
        <f t="shared" si="23"/>
        <v>0</v>
      </c>
      <c r="AY17" s="104">
        <f t="shared" si="23"/>
        <v>0</v>
      </c>
      <c r="AZ17" s="104">
        <f t="shared" si="23"/>
        <v>0</v>
      </c>
      <c r="BA17" s="104">
        <f t="shared" si="23"/>
        <v>0</v>
      </c>
      <c r="BB17" s="104">
        <f t="shared" si="23"/>
        <v>0</v>
      </c>
      <c r="BC17" s="104">
        <f t="shared" si="23"/>
        <v>0</v>
      </c>
      <c r="BD17" s="104">
        <f t="shared" si="23"/>
        <v>0</v>
      </c>
      <c r="BE17" s="104">
        <f t="shared" si="23"/>
        <v>0</v>
      </c>
      <c r="BF17" s="104">
        <f t="shared" si="23"/>
        <v>0</v>
      </c>
      <c r="BG17" s="104">
        <f t="shared" si="23"/>
        <v>0</v>
      </c>
      <c r="BH17" s="104">
        <f t="shared" si="23"/>
        <v>0</v>
      </c>
      <c r="BI17" s="104">
        <f t="shared" si="23"/>
        <v>0</v>
      </c>
      <c r="BJ17" s="104">
        <f t="shared" si="23"/>
        <v>0</v>
      </c>
      <c r="BK17" s="104">
        <f t="shared" si="23"/>
        <v>0</v>
      </c>
      <c r="BL17" s="104">
        <f t="shared" si="23"/>
        <v>0</v>
      </c>
      <c r="BM17" s="104">
        <f t="shared" si="23"/>
        <v>0</v>
      </c>
      <c r="BN17" s="104">
        <f t="shared" si="23"/>
        <v>0</v>
      </c>
      <c r="BO17" s="104">
        <f t="shared" si="23"/>
        <v>0</v>
      </c>
      <c r="BP17" s="164">
        <f t="shared" si="10"/>
        <v>0</v>
      </c>
    </row>
    <row r="18" spans="1:69" ht="90" x14ac:dyDescent="0.25">
      <c r="A18" s="31">
        <v>11</v>
      </c>
      <c r="B18" s="78" t="s">
        <v>850</v>
      </c>
      <c r="C18" s="31" t="s">
        <v>33</v>
      </c>
      <c r="D18" s="31" t="s">
        <v>34</v>
      </c>
      <c r="E18" s="31" t="s">
        <v>35</v>
      </c>
      <c r="F18" s="145">
        <v>84</v>
      </c>
      <c r="G18" s="146">
        <v>4894</v>
      </c>
      <c r="H18" s="181">
        <f t="shared" si="11"/>
        <v>0.20000000000000004</v>
      </c>
      <c r="I18" s="183">
        <v>3915.2</v>
      </c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161">
        <f t="shared" si="8"/>
        <v>0</v>
      </c>
      <c r="AK18" s="168"/>
      <c r="AL18" s="160">
        <f t="shared" si="12"/>
        <v>0</v>
      </c>
      <c r="AM18" s="162">
        <f t="shared" si="13"/>
        <v>0</v>
      </c>
      <c r="AN18" s="157">
        <f t="shared" si="14"/>
        <v>0</v>
      </c>
      <c r="AO18" s="171"/>
      <c r="AP18" s="104">
        <f t="shared" ref="AP18:BO18" si="24">J18*$I$18</f>
        <v>0</v>
      </c>
      <c r="AQ18" s="104">
        <f t="shared" si="24"/>
        <v>0</v>
      </c>
      <c r="AR18" s="104">
        <f t="shared" si="24"/>
        <v>0</v>
      </c>
      <c r="AS18" s="104">
        <f t="shared" si="24"/>
        <v>0</v>
      </c>
      <c r="AT18" s="104">
        <f t="shared" si="24"/>
        <v>0</v>
      </c>
      <c r="AU18" s="104">
        <f t="shared" si="24"/>
        <v>0</v>
      </c>
      <c r="AV18" s="104">
        <f t="shared" si="24"/>
        <v>0</v>
      </c>
      <c r="AW18" s="104">
        <f t="shared" si="24"/>
        <v>0</v>
      </c>
      <c r="AX18" s="104">
        <f t="shared" si="24"/>
        <v>0</v>
      </c>
      <c r="AY18" s="104">
        <f t="shared" si="24"/>
        <v>0</v>
      </c>
      <c r="AZ18" s="104">
        <f t="shared" si="24"/>
        <v>0</v>
      </c>
      <c r="BA18" s="104">
        <f t="shared" si="24"/>
        <v>0</v>
      </c>
      <c r="BB18" s="104">
        <f t="shared" si="24"/>
        <v>0</v>
      </c>
      <c r="BC18" s="104">
        <f t="shared" si="24"/>
        <v>0</v>
      </c>
      <c r="BD18" s="104">
        <f t="shared" si="24"/>
        <v>0</v>
      </c>
      <c r="BE18" s="104">
        <f t="shared" si="24"/>
        <v>0</v>
      </c>
      <c r="BF18" s="104">
        <f t="shared" si="24"/>
        <v>0</v>
      </c>
      <c r="BG18" s="104">
        <f t="shared" si="24"/>
        <v>0</v>
      </c>
      <c r="BH18" s="104">
        <f t="shared" si="24"/>
        <v>0</v>
      </c>
      <c r="BI18" s="104">
        <f t="shared" si="24"/>
        <v>0</v>
      </c>
      <c r="BJ18" s="104">
        <f t="shared" si="24"/>
        <v>0</v>
      </c>
      <c r="BK18" s="104">
        <f t="shared" si="24"/>
        <v>0</v>
      </c>
      <c r="BL18" s="104">
        <f t="shared" si="24"/>
        <v>0</v>
      </c>
      <c r="BM18" s="104">
        <f t="shared" si="24"/>
        <v>0</v>
      </c>
      <c r="BN18" s="104">
        <f t="shared" si="24"/>
        <v>0</v>
      </c>
      <c r="BO18" s="104">
        <f t="shared" si="24"/>
        <v>0</v>
      </c>
      <c r="BP18" s="164">
        <f t="shared" si="10"/>
        <v>0</v>
      </c>
    </row>
    <row r="19" spans="1:69" ht="90" x14ac:dyDescent="0.25">
      <c r="A19" s="105">
        <v>12</v>
      </c>
      <c r="B19" s="78" t="s">
        <v>850</v>
      </c>
      <c r="C19" s="31" t="s">
        <v>36</v>
      </c>
      <c r="D19" s="31" t="s">
        <v>37</v>
      </c>
      <c r="E19" s="31" t="s">
        <v>38</v>
      </c>
      <c r="F19" s="145">
        <v>0</v>
      </c>
      <c r="G19" s="146">
        <v>1449</v>
      </c>
      <c r="H19" s="181">
        <f t="shared" si="11"/>
        <v>1</v>
      </c>
      <c r="I19" s="183">
        <v>0</v>
      </c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161">
        <f t="shared" si="8"/>
        <v>0</v>
      </c>
      <c r="AK19" s="168"/>
      <c r="AL19" s="160">
        <f t="shared" si="12"/>
        <v>0</v>
      </c>
      <c r="AM19" s="162">
        <f t="shared" si="13"/>
        <v>0</v>
      </c>
      <c r="AN19" s="157">
        <f t="shared" si="14"/>
        <v>0</v>
      </c>
      <c r="AO19" s="171"/>
      <c r="AP19" s="104">
        <f t="shared" ref="AP19:BO19" si="25">J19*$I$19</f>
        <v>0</v>
      </c>
      <c r="AQ19" s="104">
        <f t="shared" si="25"/>
        <v>0</v>
      </c>
      <c r="AR19" s="104">
        <f t="shared" si="25"/>
        <v>0</v>
      </c>
      <c r="AS19" s="104">
        <f t="shared" si="25"/>
        <v>0</v>
      </c>
      <c r="AT19" s="104">
        <f t="shared" si="25"/>
        <v>0</v>
      </c>
      <c r="AU19" s="104">
        <f t="shared" si="25"/>
        <v>0</v>
      </c>
      <c r="AV19" s="104">
        <f t="shared" si="25"/>
        <v>0</v>
      </c>
      <c r="AW19" s="104">
        <f t="shared" si="25"/>
        <v>0</v>
      </c>
      <c r="AX19" s="104">
        <f t="shared" si="25"/>
        <v>0</v>
      </c>
      <c r="AY19" s="104">
        <f t="shared" si="25"/>
        <v>0</v>
      </c>
      <c r="AZ19" s="104">
        <f t="shared" si="25"/>
        <v>0</v>
      </c>
      <c r="BA19" s="104">
        <f t="shared" si="25"/>
        <v>0</v>
      </c>
      <c r="BB19" s="104">
        <f t="shared" si="25"/>
        <v>0</v>
      </c>
      <c r="BC19" s="104">
        <f t="shared" si="25"/>
        <v>0</v>
      </c>
      <c r="BD19" s="104">
        <f t="shared" si="25"/>
        <v>0</v>
      </c>
      <c r="BE19" s="104">
        <f t="shared" si="25"/>
        <v>0</v>
      </c>
      <c r="BF19" s="104">
        <f t="shared" si="25"/>
        <v>0</v>
      </c>
      <c r="BG19" s="104">
        <f t="shared" si="25"/>
        <v>0</v>
      </c>
      <c r="BH19" s="104">
        <f t="shared" si="25"/>
        <v>0</v>
      </c>
      <c r="BI19" s="104">
        <f t="shared" si="25"/>
        <v>0</v>
      </c>
      <c r="BJ19" s="104">
        <f t="shared" si="25"/>
        <v>0</v>
      </c>
      <c r="BK19" s="104">
        <f t="shared" si="25"/>
        <v>0</v>
      </c>
      <c r="BL19" s="104">
        <f t="shared" si="25"/>
        <v>0</v>
      </c>
      <c r="BM19" s="104">
        <f t="shared" si="25"/>
        <v>0</v>
      </c>
      <c r="BN19" s="104">
        <f t="shared" si="25"/>
        <v>0</v>
      </c>
      <c r="BO19" s="104">
        <f t="shared" si="25"/>
        <v>0</v>
      </c>
      <c r="BP19" s="164">
        <f t="shared" si="10"/>
        <v>0</v>
      </c>
    </row>
    <row r="20" spans="1:69" ht="90" x14ac:dyDescent="0.25">
      <c r="A20" s="31">
        <v>13</v>
      </c>
      <c r="B20" s="78" t="s">
        <v>850</v>
      </c>
      <c r="C20" s="31" t="s">
        <v>39</v>
      </c>
      <c r="D20" s="31" t="s">
        <v>37</v>
      </c>
      <c r="E20" s="31" t="s">
        <v>40</v>
      </c>
      <c r="F20" s="145">
        <v>0</v>
      </c>
      <c r="G20" s="146">
        <v>1086</v>
      </c>
      <c r="H20" s="181">
        <f t="shared" si="11"/>
        <v>1</v>
      </c>
      <c r="I20" s="183">
        <v>0</v>
      </c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161">
        <f t="shared" si="8"/>
        <v>0</v>
      </c>
      <c r="AK20" s="168"/>
      <c r="AL20" s="160">
        <f t="shared" si="12"/>
        <v>0</v>
      </c>
      <c r="AM20" s="162">
        <f t="shared" si="13"/>
        <v>0</v>
      </c>
      <c r="AN20" s="157">
        <f t="shared" si="14"/>
        <v>0</v>
      </c>
      <c r="AO20" s="171"/>
      <c r="AP20" s="104">
        <f t="shared" ref="AP20:BO20" si="26">J20*$I$20</f>
        <v>0</v>
      </c>
      <c r="AQ20" s="104">
        <f t="shared" si="26"/>
        <v>0</v>
      </c>
      <c r="AR20" s="104">
        <f t="shared" si="26"/>
        <v>0</v>
      </c>
      <c r="AS20" s="104">
        <f t="shared" si="26"/>
        <v>0</v>
      </c>
      <c r="AT20" s="104">
        <f t="shared" si="26"/>
        <v>0</v>
      </c>
      <c r="AU20" s="104">
        <f t="shared" si="26"/>
        <v>0</v>
      </c>
      <c r="AV20" s="104">
        <f t="shared" si="26"/>
        <v>0</v>
      </c>
      <c r="AW20" s="104">
        <f t="shared" si="26"/>
        <v>0</v>
      </c>
      <c r="AX20" s="104">
        <f t="shared" si="26"/>
        <v>0</v>
      </c>
      <c r="AY20" s="104">
        <f t="shared" si="26"/>
        <v>0</v>
      </c>
      <c r="AZ20" s="104">
        <f t="shared" si="26"/>
        <v>0</v>
      </c>
      <c r="BA20" s="104">
        <f t="shared" si="26"/>
        <v>0</v>
      </c>
      <c r="BB20" s="104">
        <f t="shared" si="26"/>
        <v>0</v>
      </c>
      <c r="BC20" s="104">
        <f t="shared" si="26"/>
        <v>0</v>
      </c>
      <c r="BD20" s="104">
        <f t="shared" si="26"/>
        <v>0</v>
      </c>
      <c r="BE20" s="104">
        <f t="shared" si="26"/>
        <v>0</v>
      </c>
      <c r="BF20" s="104">
        <f t="shared" si="26"/>
        <v>0</v>
      </c>
      <c r="BG20" s="104">
        <f t="shared" si="26"/>
        <v>0</v>
      </c>
      <c r="BH20" s="104">
        <f t="shared" si="26"/>
        <v>0</v>
      </c>
      <c r="BI20" s="104">
        <f t="shared" si="26"/>
        <v>0</v>
      </c>
      <c r="BJ20" s="104">
        <f t="shared" si="26"/>
        <v>0</v>
      </c>
      <c r="BK20" s="104">
        <f t="shared" si="26"/>
        <v>0</v>
      </c>
      <c r="BL20" s="104">
        <f t="shared" si="26"/>
        <v>0</v>
      </c>
      <c r="BM20" s="104">
        <f t="shared" si="26"/>
        <v>0</v>
      </c>
      <c r="BN20" s="104">
        <f t="shared" si="26"/>
        <v>0</v>
      </c>
      <c r="BO20" s="104">
        <f t="shared" si="26"/>
        <v>0</v>
      </c>
      <c r="BP20" s="164">
        <f t="shared" si="10"/>
        <v>0</v>
      </c>
    </row>
    <row r="21" spans="1:69" ht="90" x14ac:dyDescent="0.25">
      <c r="A21" s="31">
        <v>14</v>
      </c>
      <c r="B21" s="78" t="s">
        <v>850</v>
      </c>
      <c r="C21" s="31" t="s">
        <v>41</v>
      </c>
      <c r="D21" s="31" t="s">
        <v>42</v>
      </c>
      <c r="E21" s="31" t="s">
        <v>8</v>
      </c>
      <c r="F21" s="145">
        <v>160</v>
      </c>
      <c r="G21" s="146">
        <v>5941</v>
      </c>
      <c r="H21" s="181">
        <f t="shared" si="11"/>
        <v>0.19999999999999996</v>
      </c>
      <c r="I21" s="183">
        <v>4752.8</v>
      </c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161">
        <f t="shared" si="8"/>
        <v>0</v>
      </c>
      <c r="AK21" s="168"/>
      <c r="AL21" s="160">
        <f t="shared" si="12"/>
        <v>0</v>
      </c>
      <c r="AM21" s="162">
        <f t="shared" si="13"/>
        <v>0</v>
      </c>
      <c r="AN21" s="157">
        <f t="shared" si="14"/>
        <v>0</v>
      </c>
      <c r="AO21" s="171"/>
      <c r="AP21" s="104">
        <f t="shared" ref="AP21:BO21" si="27">J21*$I$21</f>
        <v>0</v>
      </c>
      <c r="AQ21" s="104">
        <f t="shared" si="27"/>
        <v>0</v>
      </c>
      <c r="AR21" s="104">
        <f t="shared" si="27"/>
        <v>0</v>
      </c>
      <c r="AS21" s="104">
        <f t="shared" si="27"/>
        <v>0</v>
      </c>
      <c r="AT21" s="104">
        <f t="shared" si="27"/>
        <v>0</v>
      </c>
      <c r="AU21" s="104">
        <f t="shared" si="27"/>
        <v>0</v>
      </c>
      <c r="AV21" s="104">
        <f t="shared" si="27"/>
        <v>0</v>
      </c>
      <c r="AW21" s="104">
        <f t="shared" si="27"/>
        <v>0</v>
      </c>
      <c r="AX21" s="104">
        <f t="shared" si="27"/>
        <v>0</v>
      </c>
      <c r="AY21" s="104">
        <f t="shared" si="27"/>
        <v>0</v>
      </c>
      <c r="AZ21" s="104">
        <f t="shared" si="27"/>
        <v>0</v>
      </c>
      <c r="BA21" s="104">
        <f t="shared" si="27"/>
        <v>0</v>
      </c>
      <c r="BB21" s="104">
        <f t="shared" si="27"/>
        <v>0</v>
      </c>
      <c r="BC21" s="104">
        <f t="shared" si="27"/>
        <v>0</v>
      </c>
      <c r="BD21" s="104">
        <f t="shared" si="27"/>
        <v>0</v>
      </c>
      <c r="BE21" s="104">
        <f t="shared" si="27"/>
        <v>0</v>
      </c>
      <c r="BF21" s="104">
        <f t="shared" si="27"/>
        <v>0</v>
      </c>
      <c r="BG21" s="104">
        <f t="shared" si="27"/>
        <v>0</v>
      </c>
      <c r="BH21" s="104">
        <f t="shared" si="27"/>
        <v>0</v>
      </c>
      <c r="BI21" s="104">
        <f t="shared" si="27"/>
        <v>0</v>
      </c>
      <c r="BJ21" s="104">
        <f t="shared" si="27"/>
        <v>0</v>
      </c>
      <c r="BK21" s="104">
        <f t="shared" si="27"/>
        <v>0</v>
      </c>
      <c r="BL21" s="104">
        <f t="shared" si="27"/>
        <v>0</v>
      </c>
      <c r="BM21" s="104">
        <f t="shared" si="27"/>
        <v>0</v>
      </c>
      <c r="BN21" s="104">
        <f t="shared" si="27"/>
        <v>0</v>
      </c>
      <c r="BO21" s="104">
        <f t="shared" si="27"/>
        <v>0</v>
      </c>
      <c r="BP21" s="164">
        <f t="shared" si="10"/>
        <v>0</v>
      </c>
    </row>
    <row r="22" spans="1:69" ht="75" x14ac:dyDescent="0.25">
      <c r="A22" s="31">
        <v>15</v>
      </c>
      <c r="B22" s="78" t="s">
        <v>850</v>
      </c>
      <c r="C22" s="31" t="s">
        <v>43</v>
      </c>
      <c r="D22" s="31" t="s">
        <v>44</v>
      </c>
      <c r="E22" s="31" t="s">
        <v>45</v>
      </c>
      <c r="F22" s="145">
        <v>37</v>
      </c>
      <c r="G22" s="146">
        <v>3514</v>
      </c>
      <c r="H22" s="181">
        <f t="shared" si="11"/>
        <v>0.20000000000000004</v>
      </c>
      <c r="I22" s="183">
        <v>2811.2</v>
      </c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161">
        <f t="shared" si="8"/>
        <v>0</v>
      </c>
      <c r="AK22" s="168"/>
      <c r="AL22" s="160">
        <f t="shared" si="12"/>
        <v>0</v>
      </c>
      <c r="AM22" s="162">
        <f t="shared" si="13"/>
        <v>0</v>
      </c>
      <c r="AN22" s="157">
        <f t="shared" si="14"/>
        <v>0</v>
      </c>
      <c r="AO22" s="171"/>
      <c r="AP22" s="104">
        <f t="shared" ref="AP22:BO22" si="28">J22*$I$22</f>
        <v>0</v>
      </c>
      <c r="AQ22" s="104">
        <f t="shared" si="28"/>
        <v>0</v>
      </c>
      <c r="AR22" s="104">
        <f t="shared" si="28"/>
        <v>0</v>
      </c>
      <c r="AS22" s="104">
        <f t="shared" si="28"/>
        <v>0</v>
      </c>
      <c r="AT22" s="104">
        <f t="shared" si="28"/>
        <v>0</v>
      </c>
      <c r="AU22" s="104">
        <f t="shared" si="28"/>
        <v>0</v>
      </c>
      <c r="AV22" s="104">
        <f t="shared" si="28"/>
        <v>0</v>
      </c>
      <c r="AW22" s="104">
        <f t="shared" si="28"/>
        <v>0</v>
      </c>
      <c r="AX22" s="104">
        <f t="shared" si="28"/>
        <v>0</v>
      </c>
      <c r="AY22" s="104">
        <f t="shared" si="28"/>
        <v>0</v>
      </c>
      <c r="AZ22" s="104">
        <f t="shared" si="28"/>
        <v>0</v>
      </c>
      <c r="BA22" s="104">
        <f t="shared" si="28"/>
        <v>0</v>
      </c>
      <c r="BB22" s="104">
        <f t="shared" si="28"/>
        <v>0</v>
      </c>
      <c r="BC22" s="104">
        <f t="shared" si="28"/>
        <v>0</v>
      </c>
      <c r="BD22" s="104">
        <f t="shared" si="28"/>
        <v>0</v>
      </c>
      <c r="BE22" s="104">
        <f t="shared" si="28"/>
        <v>0</v>
      </c>
      <c r="BF22" s="104">
        <f t="shared" si="28"/>
        <v>0</v>
      </c>
      <c r="BG22" s="104">
        <f t="shared" si="28"/>
        <v>0</v>
      </c>
      <c r="BH22" s="104">
        <f t="shared" si="28"/>
        <v>0</v>
      </c>
      <c r="BI22" s="104">
        <f t="shared" si="28"/>
        <v>0</v>
      </c>
      <c r="BJ22" s="104">
        <f t="shared" si="28"/>
        <v>0</v>
      </c>
      <c r="BK22" s="104">
        <f t="shared" si="28"/>
        <v>0</v>
      </c>
      <c r="BL22" s="104">
        <f t="shared" si="28"/>
        <v>0</v>
      </c>
      <c r="BM22" s="104">
        <f t="shared" si="28"/>
        <v>0</v>
      </c>
      <c r="BN22" s="104">
        <f t="shared" si="28"/>
        <v>0</v>
      </c>
      <c r="BO22" s="104">
        <f t="shared" si="28"/>
        <v>0</v>
      </c>
      <c r="BP22" s="164">
        <f t="shared" si="10"/>
        <v>0</v>
      </c>
    </row>
    <row r="23" spans="1:69" ht="90" x14ac:dyDescent="0.25">
      <c r="A23" s="31">
        <v>16</v>
      </c>
      <c r="B23" s="78" t="s">
        <v>850</v>
      </c>
      <c r="C23" s="31" t="s">
        <v>46</v>
      </c>
      <c r="D23" s="31" t="s">
        <v>47</v>
      </c>
      <c r="E23" s="31" t="s">
        <v>8</v>
      </c>
      <c r="F23" s="145">
        <v>55</v>
      </c>
      <c r="G23" s="146">
        <v>5772</v>
      </c>
      <c r="H23" s="181">
        <f t="shared" si="11"/>
        <v>0.19999999999999993</v>
      </c>
      <c r="I23" s="183">
        <v>4617.6000000000004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161">
        <f t="shared" si="8"/>
        <v>0</v>
      </c>
      <c r="AK23" s="168"/>
      <c r="AL23" s="160">
        <f t="shared" si="12"/>
        <v>0</v>
      </c>
      <c r="AM23" s="162">
        <f t="shared" si="13"/>
        <v>0</v>
      </c>
      <c r="AN23" s="157">
        <f t="shared" si="14"/>
        <v>0</v>
      </c>
      <c r="AO23" s="171"/>
      <c r="AP23" s="104">
        <f t="shared" ref="AP23:BO23" si="29">J23*$I$23</f>
        <v>0</v>
      </c>
      <c r="AQ23" s="104">
        <f t="shared" si="29"/>
        <v>0</v>
      </c>
      <c r="AR23" s="104">
        <f t="shared" si="29"/>
        <v>0</v>
      </c>
      <c r="AS23" s="104">
        <f t="shared" si="29"/>
        <v>0</v>
      </c>
      <c r="AT23" s="104">
        <f t="shared" si="29"/>
        <v>0</v>
      </c>
      <c r="AU23" s="104">
        <f t="shared" si="29"/>
        <v>0</v>
      </c>
      <c r="AV23" s="104">
        <f t="shared" si="29"/>
        <v>0</v>
      </c>
      <c r="AW23" s="104">
        <f t="shared" si="29"/>
        <v>0</v>
      </c>
      <c r="AX23" s="104">
        <f t="shared" si="29"/>
        <v>0</v>
      </c>
      <c r="AY23" s="104">
        <f t="shared" si="29"/>
        <v>0</v>
      </c>
      <c r="AZ23" s="104">
        <f t="shared" si="29"/>
        <v>0</v>
      </c>
      <c r="BA23" s="104">
        <f t="shared" si="29"/>
        <v>0</v>
      </c>
      <c r="BB23" s="104">
        <f t="shared" si="29"/>
        <v>0</v>
      </c>
      <c r="BC23" s="104">
        <f t="shared" si="29"/>
        <v>0</v>
      </c>
      <c r="BD23" s="104">
        <f t="shared" si="29"/>
        <v>0</v>
      </c>
      <c r="BE23" s="104">
        <f t="shared" si="29"/>
        <v>0</v>
      </c>
      <c r="BF23" s="104">
        <f t="shared" si="29"/>
        <v>0</v>
      </c>
      <c r="BG23" s="104">
        <f t="shared" si="29"/>
        <v>0</v>
      </c>
      <c r="BH23" s="104">
        <f t="shared" si="29"/>
        <v>0</v>
      </c>
      <c r="BI23" s="104">
        <f t="shared" si="29"/>
        <v>0</v>
      </c>
      <c r="BJ23" s="104">
        <f t="shared" si="29"/>
        <v>0</v>
      </c>
      <c r="BK23" s="104">
        <f t="shared" si="29"/>
        <v>0</v>
      </c>
      <c r="BL23" s="104">
        <f t="shared" si="29"/>
        <v>0</v>
      </c>
      <c r="BM23" s="104">
        <f t="shared" si="29"/>
        <v>0</v>
      </c>
      <c r="BN23" s="104">
        <f t="shared" si="29"/>
        <v>0</v>
      </c>
      <c r="BO23" s="104">
        <f t="shared" si="29"/>
        <v>0</v>
      </c>
      <c r="BP23" s="164">
        <f t="shared" si="10"/>
        <v>0</v>
      </c>
    </row>
    <row r="24" spans="1:69" ht="90" x14ac:dyDescent="0.25">
      <c r="A24" s="105">
        <v>17</v>
      </c>
      <c r="B24" s="78" t="s">
        <v>850</v>
      </c>
      <c r="C24" s="31" t="s">
        <v>48</v>
      </c>
      <c r="D24" s="31" t="s">
        <v>47</v>
      </c>
      <c r="E24" s="31" t="s">
        <v>49</v>
      </c>
      <c r="F24" s="145">
        <v>0</v>
      </c>
      <c r="G24" s="146">
        <v>2090</v>
      </c>
      <c r="H24" s="181">
        <f t="shared" si="11"/>
        <v>1</v>
      </c>
      <c r="I24" s="183">
        <v>0</v>
      </c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161">
        <f t="shared" si="8"/>
        <v>0</v>
      </c>
      <c r="AK24" s="168"/>
      <c r="AL24" s="160">
        <f t="shared" si="12"/>
        <v>0</v>
      </c>
      <c r="AM24" s="162">
        <f t="shared" si="13"/>
        <v>0</v>
      </c>
      <c r="AN24" s="157">
        <f t="shared" si="14"/>
        <v>0</v>
      </c>
      <c r="AO24" s="171"/>
      <c r="AP24" s="104">
        <f t="shared" ref="AP24:BO24" si="30">J24*$I$24</f>
        <v>0</v>
      </c>
      <c r="AQ24" s="104">
        <f t="shared" si="30"/>
        <v>0</v>
      </c>
      <c r="AR24" s="104">
        <f t="shared" si="30"/>
        <v>0</v>
      </c>
      <c r="AS24" s="104">
        <f t="shared" si="30"/>
        <v>0</v>
      </c>
      <c r="AT24" s="104">
        <f t="shared" si="30"/>
        <v>0</v>
      </c>
      <c r="AU24" s="104">
        <f t="shared" si="30"/>
        <v>0</v>
      </c>
      <c r="AV24" s="104">
        <f t="shared" si="30"/>
        <v>0</v>
      </c>
      <c r="AW24" s="104">
        <f t="shared" si="30"/>
        <v>0</v>
      </c>
      <c r="AX24" s="104">
        <f t="shared" si="30"/>
        <v>0</v>
      </c>
      <c r="AY24" s="104">
        <f t="shared" si="30"/>
        <v>0</v>
      </c>
      <c r="AZ24" s="104">
        <f t="shared" si="30"/>
        <v>0</v>
      </c>
      <c r="BA24" s="104">
        <f t="shared" si="30"/>
        <v>0</v>
      </c>
      <c r="BB24" s="104">
        <f t="shared" si="30"/>
        <v>0</v>
      </c>
      <c r="BC24" s="104">
        <f t="shared" si="30"/>
        <v>0</v>
      </c>
      <c r="BD24" s="104">
        <f t="shared" si="30"/>
        <v>0</v>
      </c>
      <c r="BE24" s="104">
        <f t="shared" si="30"/>
        <v>0</v>
      </c>
      <c r="BF24" s="104">
        <f t="shared" si="30"/>
        <v>0</v>
      </c>
      <c r="BG24" s="104">
        <f t="shared" si="30"/>
        <v>0</v>
      </c>
      <c r="BH24" s="104">
        <f t="shared" si="30"/>
        <v>0</v>
      </c>
      <c r="BI24" s="104">
        <f t="shared" si="30"/>
        <v>0</v>
      </c>
      <c r="BJ24" s="104">
        <f t="shared" si="30"/>
        <v>0</v>
      </c>
      <c r="BK24" s="104">
        <f t="shared" si="30"/>
        <v>0</v>
      </c>
      <c r="BL24" s="104">
        <f t="shared" si="30"/>
        <v>0</v>
      </c>
      <c r="BM24" s="104">
        <f t="shared" si="30"/>
        <v>0</v>
      </c>
      <c r="BN24" s="104">
        <f t="shared" si="30"/>
        <v>0</v>
      </c>
      <c r="BO24" s="104">
        <f t="shared" si="30"/>
        <v>0</v>
      </c>
      <c r="BP24" s="164">
        <f t="shared" si="10"/>
        <v>0</v>
      </c>
    </row>
    <row r="25" spans="1:69" ht="90" x14ac:dyDescent="0.25">
      <c r="A25" s="31">
        <v>18</v>
      </c>
      <c r="B25" s="78" t="s">
        <v>850</v>
      </c>
      <c r="C25" s="31" t="s">
        <v>50</v>
      </c>
      <c r="D25" s="31" t="s">
        <v>47</v>
      </c>
      <c r="E25" s="31" t="s">
        <v>51</v>
      </c>
      <c r="F25" s="145">
        <v>0</v>
      </c>
      <c r="G25" s="146">
        <v>1254</v>
      </c>
      <c r="H25" s="181">
        <f t="shared" si="11"/>
        <v>1</v>
      </c>
      <c r="I25" s="183">
        <v>0</v>
      </c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161">
        <f t="shared" si="8"/>
        <v>0</v>
      </c>
      <c r="AK25" s="168"/>
      <c r="AL25" s="160">
        <f t="shared" si="12"/>
        <v>0</v>
      </c>
      <c r="AM25" s="162">
        <f t="shared" si="13"/>
        <v>0</v>
      </c>
      <c r="AN25" s="157">
        <f t="shared" si="14"/>
        <v>0</v>
      </c>
      <c r="AO25" s="171"/>
      <c r="AP25" s="104">
        <f t="shared" ref="AP25:BO25" si="31">J25*$I$25</f>
        <v>0</v>
      </c>
      <c r="AQ25" s="104">
        <f t="shared" si="31"/>
        <v>0</v>
      </c>
      <c r="AR25" s="104">
        <f t="shared" si="31"/>
        <v>0</v>
      </c>
      <c r="AS25" s="104">
        <f t="shared" si="31"/>
        <v>0</v>
      </c>
      <c r="AT25" s="104">
        <f t="shared" si="31"/>
        <v>0</v>
      </c>
      <c r="AU25" s="104">
        <f t="shared" si="31"/>
        <v>0</v>
      </c>
      <c r="AV25" s="104">
        <f t="shared" si="31"/>
        <v>0</v>
      </c>
      <c r="AW25" s="104">
        <f t="shared" si="31"/>
        <v>0</v>
      </c>
      <c r="AX25" s="104">
        <f t="shared" si="31"/>
        <v>0</v>
      </c>
      <c r="AY25" s="104">
        <f t="shared" si="31"/>
        <v>0</v>
      </c>
      <c r="AZ25" s="104">
        <f t="shared" si="31"/>
        <v>0</v>
      </c>
      <c r="BA25" s="104">
        <f t="shared" si="31"/>
        <v>0</v>
      </c>
      <c r="BB25" s="104">
        <f t="shared" si="31"/>
        <v>0</v>
      </c>
      <c r="BC25" s="104">
        <f t="shared" si="31"/>
        <v>0</v>
      </c>
      <c r="BD25" s="104">
        <f t="shared" si="31"/>
        <v>0</v>
      </c>
      <c r="BE25" s="104">
        <f t="shared" si="31"/>
        <v>0</v>
      </c>
      <c r="BF25" s="104">
        <f t="shared" si="31"/>
        <v>0</v>
      </c>
      <c r="BG25" s="104">
        <f t="shared" si="31"/>
        <v>0</v>
      </c>
      <c r="BH25" s="104">
        <f t="shared" si="31"/>
        <v>0</v>
      </c>
      <c r="BI25" s="104">
        <f t="shared" si="31"/>
        <v>0</v>
      </c>
      <c r="BJ25" s="104">
        <f t="shared" si="31"/>
        <v>0</v>
      </c>
      <c r="BK25" s="104">
        <f t="shared" si="31"/>
        <v>0</v>
      </c>
      <c r="BL25" s="104">
        <f t="shared" si="31"/>
        <v>0</v>
      </c>
      <c r="BM25" s="104">
        <f t="shared" si="31"/>
        <v>0</v>
      </c>
      <c r="BN25" s="104">
        <f t="shared" si="31"/>
        <v>0</v>
      </c>
      <c r="BO25" s="104">
        <f t="shared" si="31"/>
        <v>0</v>
      </c>
      <c r="BP25" s="164">
        <f t="shared" si="10"/>
        <v>0</v>
      </c>
    </row>
    <row r="26" spans="1:69" ht="75" x14ac:dyDescent="0.25">
      <c r="A26" s="105">
        <v>19</v>
      </c>
      <c r="B26" s="78" t="s">
        <v>850</v>
      </c>
      <c r="C26" s="31" t="s">
        <v>52</v>
      </c>
      <c r="D26" s="31" t="s">
        <v>53</v>
      </c>
      <c r="E26" s="31" t="s">
        <v>54</v>
      </c>
      <c r="F26" s="145">
        <v>0</v>
      </c>
      <c r="G26" s="146">
        <v>7793</v>
      </c>
      <c r="H26" s="181">
        <f t="shared" si="11"/>
        <v>1</v>
      </c>
      <c r="I26" s="183">
        <v>0</v>
      </c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161">
        <f t="shared" si="8"/>
        <v>0</v>
      </c>
      <c r="AK26" s="168"/>
      <c r="AL26" s="160">
        <f t="shared" si="12"/>
        <v>0</v>
      </c>
      <c r="AM26" s="162">
        <f t="shared" si="13"/>
        <v>0</v>
      </c>
      <c r="AN26" s="157">
        <f t="shared" si="14"/>
        <v>0</v>
      </c>
      <c r="AO26" s="171"/>
      <c r="AP26" s="104">
        <f t="shared" ref="AP26:BO26" si="32">J26*$I$26</f>
        <v>0</v>
      </c>
      <c r="AQ26" s="104">
        <f t="shared" si="32"/>
        <v>0</v>
      </c>
      <c r="AR26" s="104">
        <f t="shared" si="32"/>
        <v>0</v>
      </c>
      <c r="AS26" s="104">
        <f t="shared" si="32"/>
        <v>0</v>
      </c>
      <c r="AT26" s="104">
        <f t="shared" si="32"/>
        <v>0</v>
      </c>
      <c r="AU26" s="104">
        <f t="shared" si="32"/>
        <v>0</v>
      </c>
      <c r="AV26" s="104">
        <f t="shared" si="32"/>
        <v>0</v>
      </c>
      <c r="AW26" s="104">
        <f t="shared" si="32"/>
        <v>0</v>
      </c>
      <c r="AX26" s="104">
        <f t="shared" si="32"/>
        <v>0</v>
      </c>
      <c r="AY26" s="104">
        <f t="shared" si="32"/>
        <v>0</v>
      </c>
      <c r="AZ26" s="104">
        <f t="shared" si="32"/>
        <v>0</v>
      </c>
      <c r="BA26" s="104">
        <f t="shared" si="32"/>
        <v>0</v>
      </c>
      <c r="BB26" s="104">
        <f t="shared" si="32"/>
        <v>0</v>
      </c>
      <c r="BC26" s="104">
        <f t="shared" si="32"/>
        <v>0</v>
      </c>
      <c r="BD26" s="104">
        <f t="shared" si="32"/>
        <v>0</v>
      </c>
      <c r="BE26" s="104">
        <f t="shared" si="32"/>
        <v>0</v>
      </c>
      <c r="BF26" s="104">
        <f t="shared" si="32"/>
        <v>0</v>
      </c>
      <c r="BG26" s="104">
        <f t="shared" si="32"/>
        <v>0</v>
      </c>
      <c r="BH26" s="104">
        <f t="shared" si="32"/>
        <v>0</v>
      </c>
      <c r="BI26" s="104">
        <f t="shared" si="32"/>
        <v>0</v>
      </c>
      <c r="BJ26" s="104">
        <f t="shared" si="32"/>
        <v>0</v>
      </c>
      <c r="BK26" s="104">
        <f t="shared" si="32"/>
        <v>0</v>
      </c>
      <c r="BL26" s="104">
        <f t="shared" si="32"/>
        <v>0</v>
      </c>
      <c r="BM26" s="104">
        <f t="shared" si="32"/>
        <v>0</v>
      </c>
      <c r="BN26" s="104">
        <f t="shared" si="32"/>
        <v>0</v>
      </c>
      <c r="BO26" s="104">
        <f t="shared" si="32"/>
        <v>0</v>
      </c>
      <c r="BP26" s="164">
        <f t="shared" si="10"/>
        <v>0</v>
      </c>
    </row>
    <row r="27" spans="1:69" ht="30" x14ac:dyDescent="0.25">
      <c r="A27" s="31">
        <v>20</v>
      </c>
      <c r="B27" s="78" t="s">
        <v>850</v>
      </c>
      <c r="C27" s="31" t="s">
        <v>55</v>
      </c>
      <c r="D27" s="31" t="s">
        <v>56</v>
      </c>
      <c r="E27" s="31" t="s">
        <v>57</v>
      </c>
      <c r="F27" s="145">
        <v>81</v>
      </c>
      <c r="G27" s="146">
        <v>305</v>
      </c>
      <c r="H27" s="181">
        <f t="shared" si="11"/>
        <v>0.2</v>
      </c>
      <c r="I27" s="183">
        <v>244</v>
      </c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161">
        <f t="shared" si="8"/>
        <v>0</v>
      </c>
      <c r="AK27" s="168"/>
      <c r="AL27" s="160">
        <f t="shared" si="12"/>
        <v>0</v>
      </c>
      <c r="AM27" s="162">
        <f t="shared" si="13"/>
        <v>0</v>
      </c>
      <c r="AN27" s="157">
        <f t="shared" si="14"/>
        <v>0</v>
      </c>
      <c r="AO27" s="171"/>
      <c r="AP27" s="104">
        <f t="shared" ref="AP27:BO27" si="33">J27*$I$27</f>
        <v>0</v>
      </c>
      <c r="AQ27" s="104">
        <f t="shared" si="33"/>
        <v>0</v>
      </c>
      <c r="AR27" s="104">
        <f t="shared" si="33"/>
        <v>0</v>
      </c>
      <c r="AS27" s="104">
        <f t="shared" si="33"/>
        <v>0</v>
      </c>
      <c r="AT27" s="104">
        <f t="shared" si="33"/>
        <v>0</v>
      </c>
      <c r="AU27" s="104">
        <f t="shared" si="33"/>
        <v>0</v>
      </c>
      <c r="AV27" s="104">
        <f t="shared" si="33"/>
        <v>0</v>
      </c>
      <c r="AW27" s="104">
        <f t="shared" si="33"/>
        <v>0</v>
      </c>
      <c r="AX27" s="104">
        <f t="shared" si="33"/>
        <v>0</v>
      </c>
      <c r="AY27" s="104">
        <f t="shared" si="33"/>
        <v>0</v>
      </c>
      <c r="AZ27" s="104">
        <f t="shared" si="33"/>
        <v>0</v>
      </c>
      <c r="BA27" s="104">
        <f t="shared" si="33"/>
        <v>0</v>
      </c>
      <c r="BB27" s="104">
        <f t="shared" si="33"/>
        <v>0</v>
      </c>
      <c r="BC27" s="104">
        <f t="shared" si="33"/>
        <v>0</v>
      </c>
      <c r="BD27" s="104">
        <f t="shared" si="33"/>
        <v>0</v>
      </c>
      <c r="BE27" s="104">
        <f t="shared" si="33"/>
        <v>0</v>
      </c>
      <c r="BF27" s="104">
        <f t="shared" si="33"/>
        <v>0</v>
      </c>
      <c r="BG27" s="104">
        <f t="shared" si="33"/>
        <v>0</v>
      </c>
      <c r="BH27" s="104">
        <f t="shared" si="33"/>
        <v>0</v>
      </c>
      <c r="BI27" s="104">
        <f t="shared" si="33"/>
        <v>0</v>
      </c>
      <c r="BJ27" s="104">
        <f t="shared" si="33"/>
        <v>0</v>
      </c>
      <c r="BK27" s="104">
        <f t="shared" si="33"/>
        <v>0</v>
      </c>
      <c r="BL27" s="104">
        <f t="shared" si="33"/>
        <v>0</v>
      </c>
      <c r="BM27" s="104">
        <f t="shared" si="33"/>
        <v>0</v>
      </c>
      <c r="BN27" s="104">
        <f t="shared" si="33"/>
        <v>0</v>
      </c>
      <c r="BO27" s="104">
        <f t="shared" si="33"/>
        <v>0</v>
      </c>
      <c r="BP27" s="164">
        <f t="shared" si="10"/>
        <v>0</v>
      </c>
    </row>
    <row r="28" spans="1:69" ht="90" x14ac:dyDescent="0.25">
      <c r="A28" s="31">
        <v>21</v>
      </c>
      <c r="B28" s="78" t="s">
        <v>850</v>
      </c>
      <c r="C28" s="106" t="s">
        <v>58</v>
      </c>
      <c r="D28" s="31" t="s">
        <v>59</v>
      </c>
      <c r="E28" s="31" t="s">
        <v>8</v>
      </c>
      <c r="F28" s="145">
        <v>188</v>
      </c>
      <c r="G28" s="146">
        <v>4221</v>
      </c>
      <c r="H28" s="181">
        <f t="shared" si="11"/>
        <v>0.19999999999999996</v>
      </c>
      <c r="I28" s="183">
        <v>3376.8</v>
      </c>
      <c r="J28" s="92"/>
      <c r="K28" s="92"/>
      <c r="L28" s="92"/>
      <c r="M28" s="92"/>
      <c r="N28" s="92"/>
      <c r="O28" s="92"/>
      <c r="P28" s="92"/>
      <c r="Q28" s="92">
        <v>2</v>
      </c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161">
        <f t="shared" si="8"/>
        <v>2</v>
      </c>
      <c r="AK28" s="168"/>
      <c r="AL28" s="160">
        <f t="shared" si="12"/>
        <v>6753.6</v>
      </c>
      <c r="AM28" s="162">
        <f t="shared" si="13"/>
        <v>0</v>
      </c>
      <c r="AN28" s="157">
        <f t="shared" si="14"/>
        <v>6753.6</v>
      </c>
      <c r="AO28" s="171"/>
      <c r="AP28" s="104">
        <f t="shared" ref="AP28:BO28" si="34">J28*$I$28</f>
        <v>0</v>
      </c>
      <c r="AQ28" s="104">
        <f t="shared" si="34"/>
        <v>0</v>
      </c>
      <c r="AR28" s="104">
        <f t="shared" si="34"/>
        <v>0</v>
      </c>
      <c r="AS28" s="104">
        <f t="shared" si="34"/>
        <v>0</v>
      </c>
      <c r="AT28" s="104">
        <f t="shared" si="34"/>
        <v>0</v>
      </c>
      <c r="AU28" s="104">
        <f t="shared" si="34"/>
        <v>0</v>
      </c>
      <c r="AV28" s="104">
        <f t="shared" si="34"/>
        <v>0</v>
      </c>
      <c r="AW28" s="104">
        <f t="shared" si="34"/>
        <v>6753.6</v>
      </c>
      <c r="AX28" s="104">
        <f t="shared" si="34"/>
        <v>0</v>
      </c>
      <c r="AY28" s="104">
        <f t="shared" si="34"/>
        <v>0</v>
      </c>
      <c r="AZ28" s="104">
        <f t="shared" si="34"/>
        <v>0</v>
      </c>
      <c r="BA28" s="104">
        <f t="shared" si="34"/>
        <v>0</v>
      </c>
      <c r="BB28" s="104">
        <f t="shared" si="34"/>
        <v>0</v>
      </c>
      <c r="BC28" s="104">
        <f t="shared" si="34"/>
        <v>0</v>
      </c>
      <c r="BD28" s="104">
        <f t="shared" si="34"/>
        <v>0</v>
      </c>
      <c r="BE28" s="104">
        <f t="shared" si="34"/>
        <v>0</v>
      </c>
      <c r="BF28" s="104">
        <f t="shared" si="34"/>
        <v>0</v>
      </c>
      <c r="BG28" s="104">
        <f t="shared" si="34"/>
        <v>0</v>
      </c>
      <c r="BH28" s="104">
        <f t="shared" si="34"/>
        <v>0</v>
      </c>
      <c r="BI28" s="104">
        <f t="shared" si="34"/>
        <v>0</v>
      </c>
      <c r="BJ28" s="104">
        <f t="shared" si="34"/>
        <v>0</v>
      </c>
      <c r="BK28" s="104">
        <f t="shared" si="34"/>
        <v>0</v>
      </c>
      <c r="BL28" s="104">
        <f t="shared" si="34"/>
        <v>0</v>
      </c>
      <c r="BM28" s="104">
        <f t="shared" si="34"/>
        <v>0</v>
      </c>
      <c r="BN28" s="104">
        <f t="shared" si="34"/>
        <v>0</v>
      </c>
      <c r="BO28" s="104">
        <f t="shared" si="34"/>
        <v>0</v>
      </c>
      <c r="BP28" s="164">
        <f t="shared" si="10"/>
        <v>6753.6</v>
      </c>
      <c r="BQ28" s="55"/>
    </row>
    <row r="29" spans="1:69" ht="90" x14ac:dyDescent="0.25">
      <c r="A29" s="31">
        <v>22</v>
      </c>
      <c r="B29" s="78" t="s">
        <v>850</v>
      </c>
      <c r="C29" s="31" t="s">
        <v>60</v>
      </c>
      <c r="D29" s="31" t="s">
        <v>59</v>
      </c>
      <c r="E29" s="31" t="s">
        <v>38</v>
      </c>
      <c r="F29" s="145">
        <v>0</v>
      </c>
      <c r="G29" s="146">
        <v>2106</v>
      </c>
      <c r="H29" s="181">
        <f t="shared" si="11"/>
        <v>1</v>
      </c>
      <c r="I29" s="183">
        <v>0</v>
      </c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161">
        <f t="shared" si="8"/>
        <v>0</v>
      </c>
      <c r="AK29" s="168"/>
      <c r="AL29" s="160">
        <f t="shared" si="12"/>
        <v>0</v>
      </c>
      <c r="AM29" s="162">
        <f t="shared" si="13"/>
        <v>0</v>
      </c>
      <c r="AN29" s="157">
        <f t="shared" si="14"/>
        <v>0</v>
      </c>
      <c r="AO29" s="171"/>
      <c r="AP29" s="104">
        <f t="shared" ref="AP29:BO29" si="35">J29*$I$29</f>
        <v>0</v>
      </c>
      <c r="AQ29" s="104">
        <f t="shared" si="35"/>
        <v>0</v>
      </c>
      <c r="AR29" s="104">
        <f t="shared" si="35"/>
        <v>0</v>
      </c>
      <c r="AS29" s="104">
        <f t="shared" si="35"/>
        <v>0</v>
      </c>
      <c r="AT29" s="104">
        <f t="shared" si="35"/>
        <v>0</v>
      </c>
      <c r="AU29" s="104">
        <f t="shared" si="35"/>
        <v>0</v>
      </c>
      <c r="AV29" s="104">
        <f t="shared" si="35"/>
        <v>0</v>
      </c>
      <c r="AW29" s="104">
        <f t="shared" si="35"/>
        <v>0</v>
      </c>
      <c r="AX29" s="104">
        <f t="shared" si="35"/>
        <v>0</v>
      </c>
      <c r="AY29" s="104">
        <f t="shared" si="35"/>
        <v>0</v>
      </c>
      <c r="AZ29" s="104">
        <f t="shared" si="35"/>
        <v>0</v>
      </c>
      <c r="BA29" s="104">
        <f t="shared" si="35"/>
        <v>0</v>
      </c>
      <c r="BB29" s="104">
        <f t="shared" si="35"/>
        <v>0</v>
      </c>
      <c r="BC29" s="104">
        <f t="shared" si="35"/>
        <v>0</v>
      </c>
      <c r="BD29" s="104">
        <f t="shared" si="35"/>
        <v>0</v>
      </c>
      <c r="BE29" s="104">
        <f t="shared" si="35"/>
        <v>0</v>
      </c>
      <c r="BF29" s="104">
        <f t="shared" si="35"/>
        <v>0</v>
      </c>
      <c r="BG29" s="104">
        <f t="shared" si="35"/>
        <v>0</v>
      </c>
      <c r="BH29" s="104">
        <f t="shared" si="35"/>
        <v>0</v>
      </c>
      <c r="BI29" s="104">
        <f t="shared" si="35"/>
        <v>0</v>
      </c>
      <c r="BJ29" s="104">
        <f t="shared" si="35"/>
        <v>0</v>
      </c>
      <c r="BK29" s="104">
        <f t="shared" si="35"/>
        <v>0</v>
      </c>
      <c r="BL29" s="104">
        <f t="shared" si="35"/>
        <v>0</v>
      </c>
      <c r="BM29" s="104">
        <f t="shared" si="35"/>
        <v>0</v>
      </c>
      <c r="BN29" s="104">
        <f t="shared" si="35"/>
        <v>0</v>
      </c>
      <c r="BO29" s="104">
        <f t="shared" si="35"/>
        <v>0</v>
      </c>
      <c r="BP29" s="164">
        <f t="shared" si="10"/>
        <v>0</v>
      </c>
    </row>
    <row r="30" spans="1:69" ht="90" x14ac:dyDescent="0.25">
      <c r="A30" s="105">
        <v>23</v>
      </c>
      <c r="B30" s="78" t="s">
        <v>850</v>
      </c>
      <c r="C30" s="31" t="s">
        <v>61</v>
      </c>
      <c r="D30" s="31" t="s">
        <v>59</v>
      </c>
      <c r="E30" s="31" t="s">
        <v>62</v>
      </c>
      <c r="F30" s="145">
        <v>0</v>
      </c>
      <c r="G30" s="146">
        <v>1756</v>
      </c>
      <c r="H30" s="181">
        <f t="shared" si="11"/>
        <v>1</v>
      </c>
      <c r="I30" s="183">
        <v>0</v>
      </c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161">
        <f t="shared" si="8"/>
        <v>0</v>
      </c>
      <c r="AK30" s="168"/>
      <c r="AL30" s="160">
        <f t="shared" si="12"/>
        <v>0</v>
      </c>
      <c r="AM30" s="162">
        <f t="shared" si="13"/>
        <v>0</v>
      </c>
      <c r="AN30" s="157">
        <f t="shared" si="14"/>
        <v>0</v>
      </c>
      <c r="AO30" s="171"/>
      <c r="AP30" s="104">
        <f t="shared" ref="AP30:BO30" si="36">J30*$I$30</f>
        <v>0</v>
      </c>
      <c r="AQ30" s="104">
        <f t="shared" si="36"/>
        <v>0</v>
      </c>
      <c r="AR30" s="104">
        <f t="shared" si="36"/>
        <v>0</v>
      </c>
      <c r="AS30" s="104">
        <f t="shared" si="36"/>
        <v>0</v>
      </c>
      <c r="AT30" s="104">
        <f t="shared" si="36"/>
        <v>0</v>
      </c>
      <c r="AU30" s="104">
        <f t="shared" si="36"/>
        <v>0</v>
      </c>
      <c r="AV30" s="104">
        <f t="shared" si="36"/>
        <v>0</v>
      </c>
      <c r="AW30" s="104">
        <f t="shared" si="36"/>
        <v>0</v>
      </c>
      <c r="AX30" s="104">
        <f t="shared" si="36"/>
        <v>0</v>
      </c>
      <c r="AY30" s="104">
        <f t="shared" si="36"/>
        <v>0</v>
      </c>
      <c r="AZ30" s="104">
        <f t="shared" si="36"/>
        <v>0</v>
      </c>
      <c r="BA30" s="104">
        <f t="shared" si="36"/>
        <v>0</v>
      </c>
      <c r="BB30" s="104">
        <f t="shared" si="36"/>
        <v>0</v>
      </c>
      <c r="BC30" s="104">
        <f t="shared" si="36"/>
        <v>0</v>
      </c>
      <c r="BD30" s="104">
        <f t="shared" si="36"/>
        <v>0</v>
      </c>
      <c r="BE30" s="104">
        <f t="shared" si="36"/>
        <v>0</v>
      </c>
      <c r="BF30" s="104">
        <f t="shared" si="36"/>
        <v>0</v>
      </c>
      <c r="BG30" s="104">
        <f t="shared" si="36"/>
        <v>0</v>
      </c>
      <c r="BH30" s="104">
        <f t="shared" si="36"/>
        <v>0</v>
      </c>
      <c r="BI30" s="104">
        <f t="shared" si="36"/>
        <v>0</v>
      </c>
      <c r="BJ30" s="104">
        <f t="shared" si="36"/>
        <v>0</v>
      </c>
      <c r="BK30" s="104">
        <f t="shared" si="36"/>
        <v>0</v>
      </c>
      <c r="BL30" s="104">
        <f t="shared" si="36"/>
        <v>0</v>
      </c>
      <c r="BM30" s="104">
        <f t="shared" si="36"/>
        <v>0</v>
      </c>
      <c r="BN30" s="104">
        <f t="shared" si="36"/>
        <v>0</v>
      </c>
      <c r="BO30" s="104">
        <f t="shared" si="36"/>
        <v>0</v>
      </c>
      <c r="BP30" s="164">
        <f t="shared" si="10"/>
        <v>0</v>
      </c>
    </row>
    <row r="31" spans="1:69" ht="90" x14ac:dyDescent="0.25">
      <c r="A31" s="31">
        <v>24</v>
      </c>
      <c r="B31" s="78" t="s">
        <v>850</v>
      </c>
      <c r="C31" s="31" t="s">
        <v>63</v>
      </c>
      <c r="D31" s="31" t="s">
        <v>64</v>
      </c>
      <c r="E31" s="31" t="s">
        <v>54</v>
      </c>
      <c r="F31" s="145">
        <v>127</v>
      </c>
      <c r="G31" s="146">
        <v>4876</v>
      </c>
      <c r="H31" s="181">
        <f t="shared" si="11"/>
        <v>0.19999999999999996</v>
      </c>
      <c r="I31" s="183">
        <v>3900.8</v>
      </c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161">
        <f t="shared" si="8"/>
        <v>0</v>
      </c>
      <c r="AK31" s="168"/>
      <c r="AL31" s="160">
        <f t="shared" si="12"/>
        <v>0</v>
      </c>
      <c r="AM31" s="162">
        <f t="shared" si="13"/>
        <v>0</v>
      </c>
      <c r="AN31" s="157">
        <f t="shared" si="14"/>
        <v>0</v>
      </c>
      <c r="AO31" s="171"/>
      <c r="AP31" s="104">
        <f t="shared" ref="AP31:BO31" si="37">J31*$I$31</f>
        <v>0</v>
      </c>
      <c r="AQ31" s="104">
        <f t="shared" si="37"/>
        <v>0</v>
      </c>
      <c r="AR31" s="104">
        <f t="shared" si="37"/>
        <v>0</v>
      </c>
      <c r="AS31" s="104">
        <f t="shared" si="37"/>
        <v>0</v>
      </c>
      <c r="AT31" s="104">
        <f t="shared" si="37"/>
        <v>0</v>
      </c>
      <c r="AU31" s="104">
        <f t="shared" si="37"/>
        <v>0</v>
      </c>
      <c r="AV31" s="104">
        <f t="shared" si="37"/>
        <v>0</v>
      </c>
      <c r="AW31" s="104">
        <f t="shared" si="37"/>
        <v>0</v>
      </c>
      <c r="AX31" s="104">
        <f t="shared" si="37"/>
        <v>0</v>
      </c>
      <c r="AY31" s="104">
        <f t="shared" si="37"/>
        <v>0</v>
      </c>
      <c r="AZ31" s="104">
        <f t="shared" si="37"/>
        <v>0</v>
      </c>
      <c r="BA31" s="104">
        <f t="shared" si="37"/>
        <v>0</v>
      </c>
      <c r="BB31" s="104">
        <f t="shared" si="37"/>
        <v>0</v>
      </c>
      <c r="BC31" s="104">
        <f t="shared" si="37"/>
        <v>0</v>
      </c>
      <c r="BD31" s="104">
        <f t="shared" si="37"/>
        <v>0</v>
      </c>
      <c r="BE31" s="104">
        <f t="shared" si="37"/>
        <v>0</v>
      </c>
      <c r="BF31" s="104">
        <f t="shared" si="37"/>
        <v>0</v>
      </c>
      <c r="BG31" s="104">
        <f t="shared" si="37"/>
        <v>0</v>
      </c>
      <c r="BH31" s="104">
        <f t="shared" si="37"/>
        <v>0</v>
      </c>
      <c r="BI31" s="104">
        <f t="shared" si="37"/>
        <v>0</v>
      </c>
      <c r="BJ31" s="104">
        <f t="shared" si="37"/>
        <v>0</v>
      </c>
      <c r="BK31" s="104">
        <f t="shared" si="37"/>
        <v>0</v>
      </c>
      <c r="BL31" s="104">
        <f t="shared" si="37"/>
        <v>0</v>
      </c>
      <c r="BM31" s="104">
        <f t="shared" si="37"/>
        <v>0</v>
      </c>
      <c r="BN31" s="104">
        <f t="shared" si="37"/>
        <v>0</v>
      </c>
      <c r="BO31" s="104">
        <f t="shared" si="37"/>
        <v>0</v>
      </c>
      <c r="BP31" s="164">
        <f t="shared" si="10"/>
        <v>0</v>
      </c>
    </row>
    <row r="32" spans="1:69" ht="90" x14ac:dyDescent="0.25">
      <c r="A32" s="31">
        <v>25</v>
      </c>
      <c r="B32" s="78" t="s">
        <v>850</v>
      </c>
      <c r="C32" s="31" t="s">
        <v>65</v>
      </c>
      <c r="D32" s="31" t="s">
        <v>64</v>
      </c>
      <c r="E32" s="31" t="s">
        <v>66</v>
      </c>
      <c r="F32" s="145">
        <v>0</v>
      </c>
      <c r="G32" s="146">
        <v>1521</v>
      </c>
      <c r="H32" s="181">
        <f t="shared" si="11"/>
        <v>1</v>
      </c>
      <c r="I32" s="183">
        <v>0</v>
      </c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161">
        <f t="shared" si="8"/>
        <v>0</v>
      </c>
      <c r="AK32" s="168"/>
      <c r="AL32" s="160">
        <f t="shared" si="12"/>
        <v>0</v>
      </c>
      <c r="AM32" s="162">
        <f t="shared" si="13"/>
        <v>0</v>
      </c>
      <c r="AN32" s="157">
        <f t="shared" si="14"/>
        <v>0</v>
      </c>
      <c r="AO32" s="171"/>
      <c r="AP32" s="104">
        <f t="shared" ref="AP32:BO32" si="38">J32*$I$32</f>
        <v>0</v>
      </c>
      <c r="AQ32" s="104">
        <f t="shared" si="38"/>
        <v>0</v>
      </c>
      <c r="AR32" s="104">
        <f t="shared" si="38"/>
        <v>0</v>
      </c>
      <c r="AS32" s="104">
        <f t="shared" si="38"/>
        <v>0</v>
      </c>
      <c r="AT32" s="104">
        <f t="shared" si="38"/>
        <v>0</v>
      </c>
      <c r="AU32" s="104">
        <f t="shared" si="38"/>
        <v>0</v>
      </c>
      <c r="AV32" s="104">
        <f t="shared" si="38"/>
        <v>0</v>
      </c>
      <c r="AW32" s="104">
        <f t="shared" si="38"/>
        <v>0</v>
      </c>
      <c r="AX32" s="104">
        <f t="shared" si="38"/>
        <v>0</v>
      </c>
      <c r="AY32" s="104">
        <f t="shared" si="38"/>
        <v>0</v>
      </c>
      <c r="AZ32" s="104">
        <f t="shared" si="38"/>
        <v>0</v>
      </c>
      <c r="BA32" s="104">
        <f t="shared" si="38"/>
        <v>0</v>
      </c>
      <c r="BB32" s="104">
        <f t="shared" si="38"/>
        <v>0</v>
      </c>
      <c r="BC32" s="104">
        <f t="shared" si="38"/>
        <v>0</v>
      </c>
      <c r="BD32" s="104">
        <f t="shared" si="38"/>
        <v>0</v>
      </c>
      <c r="BE32" s="104">
        <f t="shared" si="38"/>
        <v>0</v>
      </c>
      <c r="BF32" s="104">
        <f t="shared" si="38"/>
        <v>0</v>
      </c>
      <c r="BG32" s="104">
        <f t="shared" si="38"/>
        <v>0</v>
      </c>
      <c r="BH32" s="104">
        <f t="shared" si="38"/>
        <v>0</v>
      </c>
      <c r="BI32" s="104">
        <f t="shared" si="38"/>
        <v>0</v>
      </c>
      <c r="BJ32" s="104">
        <f t="shared" si="38"/>
        <v>0</v>
      </c>
      <c r="BK32" s="104">
        <f t="shared" si="38"/>
        <v>0</v>
      </c>
      <c r="BL32" s="104">
        <f t="shared" si="38"/>
        <v>0</v>
      </c>
      <c r="BM32" s="104">
        <f t="shared" si="38"/>
        <v>0</v>
      </c>
      <c r="BN32" s="104">
        <f t="shared" si="38"/>
        <v>0</v>
      </c>
      <c r="BO32" s="104">
        <f t="shared" si="38"/>
        <v>0</v>
      </c>
      <c r="BP32" s="164">
        <f t="shared" si="10"/>
        <v>0</v>
      </c>
    </row>
    <row r="33" spans="1:69" ht="90" x14ac:dyDescent="0.25">
      <c r="A33" s="31">
        <v>26</v>
      </c>
      <c r="B33" s="78" t="s">
        <v>850</v>
      </c>
      <c r="C33" s="31" t="s">
        <v>67</v>
      </c>
      <c r="D33" s="31" t="s">
        <v>68</v>
      </c>
      <c r="E33" s="31" t="s">
        <v>69</v>
      </c>
      <c r="F33" s="145">
        <v>0</v>
      </c>
      <c r="G33" s="146">
        <v>8848</v>
      </c>
      <c r="H33" s="181">
        <f t="shared" si="11"/>
        <v>1</v>
      </c>
      <c r="I33" s="183">
        <v>0</v>
      </c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161">
        <f t="shared" si="8"/>
        <v>0</v>
      </c>
      <c r="AK33" s="168"/>
      <c r="AL33" s="160">
        <f t="shared" si="12"/>
        <v>0</v>
      </c>
      <c r="AM33" s="162">
        <f t="shared" si="13"/>
        <v>0</v>
      </c>
      <c r="AN33" s="157">
        <f t="shared" si="14"/>
        <v>0</v>
      </c>
      <c r="AO33" s="171"/>
      <c r="AP33" s="104">
        <f t="shared" ref="AP33:BO33" si="39">J33*$I$33</f>
        <v>0</v>
      </c>
      <c r="AQ33" s="104">
        <f t="shared" si="39"/>
        <v>0</v>
      </c>
      <c r="AR33" s="104">
        <f t="shared" si="39"/>
        <v>0</v>
      </c>
      <c r="AS33" s="104">
        <f t="shared" si="39"/>
        <v>0</v>
      </c>
      <c r="AT33" s="104">
        <f t="shared" si="39"/>
        <v>0</v>
      </c>
      <c r="AU33" s="104">
        <f t="shared" si="39"/>
        <v>0</v>
      </c>
      <c r="AV33" s="104">
        <f t="shared" si="39"/>
        <v>0</v>
      </c>
      <c r="AW33" s="104">
        <f t="shared" si="39"/>
        <v>0</v>
      </c>
      <c r="AX33" s="104">
        <f t="shared" si="39"/>
        <v>0</v>
      </c>
      <c r="AY33" s="104">
        <f t="shared" si="39"/>
        <v>0</v>
      </c>
      <c r="AZ33" s="104">
        <f t="shared" si="39"/>
        <v>0</v>
      </c>
      <c r="BA33" s="104">
        <f t="shared" si="39"/>
        <v>0</v>
      </c>
      <c r="BB33" s="104">
        <f t="shared" si="39"/>
        <v>0</v>
      </c>
      <c r="BC33" s="104">
        <f t="shared" si="39"/>
        <v>0</v>
      </c>
      <c r="BD33" s="104">
        <f t="shared" si="39"/>
        <v>0</v>
      </c>
      <c r="BE33" s="104">
        <f t="shared" si="39"/>
        <v>0</v>
      </c>
      <c r="BF33" s="104">
        <f t="shared" si="39"/>
        <v>0</v>
      </c>
      <c r="BG33" s="104">
        <f t="shared" si="39"/>
        <v>0</v>
      </c>
      <c r="BH33" s="104">
        <f t="shared" si="39"/>
        <v>0</v>
      </c>
      <c r="BI33" s="104">
        <f t="shared" si="39"/>
        <v>0</v>
      </c>
      <c r="BJ33" s="104">
        <f t="shared" si="39"/>
        <v>0</v>
      </c>
      <c r="BK33" s="104">
        <f t="shared" si="39"/>
        <v>0</v>
      </c>
      <c r="BL33" s="104">
        <f t="shared" si="39"/>
        <v>0</v>
      </c>
      <c r="BM33" s="104">
        <f t="shared" si="39"/>
        <v>0</v>
      </c>
      <c r="BN33" s="104">
        <f t="shared" si="39"/>
        <v>0</v>
      </c>
      <c r="BO33" s="104">
        <f t="shared" si="39"/>
        <v>0</v>
      </c>
      <c r="BP33" s="164">
        <f t="shared" si="10"/>
        <v>0</v>
      </c>
    </row>
    <row r="34" spans="1:69" ht="45" x14ac:dyDescent="0.25">
      <c r="A34" s="31">
        <v>27</v>
      </c>
      <c r="B34" s="78" t="s">
        <v>850</v>
      </c>
      <c r="C34" s="31" t="s">
        <v>70</v>
      </c>
      <c r="D34" s="31" t="s">
        <v>71</v>
      </c>
      <c r="E34" s="31" t="s">
        <v>8</v>
      </c>
      <c r="F34" s="145">
        <v>20</v>
      </c>
      <c r="G34" s="146">
        <v>11610</v>
      </c>
      <c r="H34" s="181">
        <f t="shared" si="11"/>
        <v>0.2</v>
      </c>
      <c r="I34" s="183">
        <v>9288</v>
      </c>
      <c r="J34" s="220"/>
      <c r="K34" s="220"/>
      <c r="L34" s="92"/>
      <c r="M34" s="92"/>
      <c r="N34" s="220"/>
      <c r="O34" s="92"/>
      <c r="P34" s="92"/>
      <c r="Q34" s="220"/>
      <c r="R34" s="220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161">
        <f t="shared" si="8"/>
        <v>0</v>
      </c>
      <c r="AK34" s="168"/>
      <c r="AL34" s="160">
        <f t="shared" si="12"/>
        <v>0</v>
      </c>
      <c r="AM34" s="162">
        <f t="shared" si="13"/>
        <v>0</v>
      </c>
      <c r="AN34" s="157">
        <f t="shared" si="14"/>
        <v>0</v>
      </c>
      <c r="AO34" s="171"/>
      <c r="AP34" s="104">
        <f t="shared" ref="AP34:BO34" si="40">J34*$I$34</f>
        <v>0</v>
      </c>
      <c r="AQ34" s="104">
        <f t="shared" si="40"/>
        <v>0</v>
      </c>
      <c r="AR34" s="104">
        <f t="shared" si="40"/>
        <v>0</v>
      </c>
      <c r="AS34" s="104">
        <f t="shared" si="40"/>
        <v>0</v>
      </c>
      <c r="AT34" s="104">
        <f t="shared" si="40"/>
        <v>0</v>
      </c>
      <c r="AU34" s="104">
        <f t="shared" si="40"/>
        <v>0</v>
      </c>
      <c r="AV34" s="104">
        <f t="shared" si="40"/>
        <v>0</v>
      </c>
      <c r="AW34" s="104">
        <f t="shared" si="40"/>
        <v>0</v>
      </c>
      <c r="AX34" s="104">
        <f t="shared" si="40"/>
        <v>0</v>
      </c>
      <c r="AY34" s="104">
        <f t="shared" si="40"/>
        <v>0</v>
      </c>
      <c r="AZ34" s="104">
        <f t="shared" si="40"/>
        <v>0</v>
      </c>
      <c r="BA34" s="104">
        <f t="shared" si="40"/>
        <v>0</v>
      </c>
      <c r="BB34" s="104">
        <f t="shared" si="40"/>
        <v>0</v>
      </c>
      <c r="BC34" s="104">
        <f t="shared" si="40"/>
        <v>0</v>
      </c>
      <c r="BD34" s="104">
        <f t="shared" si="40"/>
        <v>0</v>
      </c>
      <c r="BE34" s="104">
        <f t="shared" si="40"/>
        <v>0</v>
      </c>
      <c r="BF34" s="104">
        <f t="shared" si="40"/>
        <v>0</v>
      </c>
      <c r="BG34" s="104">
        <f t="shared" si="40"/>
        <v>0</v>
      </c>
      <c r="BH34" s="104">
        <f t="shared" si="40"/>
        <v>0</v>
      </c>
      <c r="BI34" s="104">
        <f t="shared" si="40"/>
        <v>0</v>
      </c>
      <c r="BJ34" s="104">
        <f t="shared" si="40"/>
        <v>0</v>
      </c>
      <c r="BK34" s="104">
        <f t="shared" si="40"/>
        <v>0</v>
      </c>
      <c r="BL34" s="104">
        <f t="shared" si="40"/>
        <v>0</v>
      </c>
      <c r="BM34" s="104">
        <f t="shared" si="40"/>
        <v>0</v>
      </c>
      <c r="BN34" s="104">
        <f t="shared" si="40"/>
        <v>0</v>
      </c>
      <c r="BO34" s="104">
        <f t="shared" si="40"/>
        <v>0</v>
      </c>
      <c r="BP34" s="164">
        <f t="shared" si="10"/>
        <v>0</v>
      </c>
    </row>
    <row r="35" spans="1:69" ht="45" x14ac:dyDescent="0.25">
      <c r="A35" s="31">
        <v>28</v>
      </c>
      <c r="B35" s="78" t="s">
        <v>850</v>
      </c>
      <c r="C35" s="31" t="s">
        <v>72</v>
      </c>
      <c r="D35" s="31" t="s">
        <v>73</v>
      </c>
      <c r="E35" s="31" t="s">
        <v>74</v>
      </c>
      <c r="F35" s="145">
        <v>0</v>
      </c>
      <c r="G35" s="146">
        <v>2786</v>
      </c>
      <c r="H35" s="181">
        <f t="shared" si="11"/>
        <v>1</v>
      </c>
      <c r="I35" s="183">
        <v>0</v>
      </c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161">
        <f t="shared" si="8"/>
        <v>0</v>
      </c>
      <c r="AK35" s="168"/>
      <c r="AL35" s="160">
        <f t="shared" si="12"/>
        <v>0</v>
      </c>
      <c r="AM35" s="162">
        <f t="shared" si="13"/>
        <v>0</v>
      </c>
      <c r="AN35" s="157">
        <f t="shared" si="14"/>
        <v>0</v>
      </c>
      <c r="AO35" s="171"/>
      <c r="AP35" s="104">
        <f t="shared" ref="AP35:BO35" si="41">J35*$I$35</f>
        <v>0</v>
      </c>
      <c r="AQ35" s="104">
        <f t="shared" si="41"/>
        <v>0</v>
      </c>
      <c r="AR35" s="104">
        <f t="shared" si="41"/>
        <v>0</v>
      </c>
      <c r="AS35" s="104">
        <f t="shared" si="41"/>
        <v>0</v>
      </c>
      <c r="AT35" s="104">
        <f t="shared" si="41"/>
        <v>0</v>
      </c>
      <c r="AU35" s="104">
        <f t="shared" si="41"/>
        <v>0</v>
      </c>
      <c r="AV35" s="104">
        <f t="shared" si="41"/>
        <v>0</v>
      </c>
      <c r="AW35" s="104">
        <f t="shared" si="41"/>
        <v>0</v>
      </c>
      <c r="AX35" s="104">
        <f t="shared" si="41"/>
        <v>0</v>
      </c>
      <c r="AY35" s="104">
        <f t="shared" si="41"/>
        <v>0</v>
      </c>
      <c r="AZ35" s="104">
        <f t="shared" si="41"/>
        <v>0</v>
      </c>
      <c r="BA35" s="104">
        <f t="shared" si="41"/>
        <v>0</v>
      </c>
      <c r="BB35" s="104">
        <f t="shared" si="41"/>
        <v>0</v>
      </c>
      <c r="BC35" s="104">
        <f t="shared" si="41"/>
        <v>0</v>
      </c>
      <c r="BD35" s="104">
        <f t="shared" si="41"/>
        <v>0</v>
      </c>
      <c r="BE35" s="104">
        <f t="shared" si="41"/>
        <v>0</v>
      </c>
      <c r="BF35" s="104">
        <f t="shared" si="41"/>
        <v>0</v>
      </c>
      <c r="BG35" s="104">
        <f t="shared" si="41"/>
        <v>0</v>
      </c>
      <c r="BH35" s="104">
        <f t="shared" si="41"/>
        <v>0</v>
      </c>
      <c r="BI35" s="104">
        <f t="shared" si="41"/>
        <v>0</v>
      </c>
      <c r="BJ35" s="104">
        <f t="shared" si="41"/>
        <v>0</v>
      </c>
      <c r="BK35" s="104">
        <f t="shared" si="41"/>
        <v>0</v>
      </c>
      <c r="BL35" s="104">
        <f t="shared" si="41"/>
        <v>0</v>
      </c>
      <c r="BM35" s="104">
        <f t="shared" si="41"/>
        <v>0</v>
      </c>
      <c r="BN35" s="104">
        <f t="shared" si="41"/>
        <v>0</v>
      </c>
      <c r="BO35" s="104">
        <f t="shared" si="41"/>
        <v>0</v>
      </c>
      <c r="BP35" s="164">
        <f t="shared" si="10"/>
        <v>0</v>
      </c>
    </row>
    <row r="36" spans="1:69" ht="45" x14ac:dyDescent="0.25">
      <c r="A36" s="105">
        <v>29</v>
      </c>
      <c r="B36" s="78" t="s">
        <v>850</v>
      </c>
      <c r="C36" s="31" t="s">
        <v>75</v>
      </c>
      <c r="D36" s="31" t="s">
        <v>76</v>
      </c>
      <c r="E36" s="31" t="s">
        <v>77</v>
      </c>
      <c r="F36" s="145">
        <v>0</v>
      </c>
      <c r="G36" s="146">
        <v>1532</v>
      </c>
      <c r="H36" s="181">
        <f t="shared" si="11"/>
        <v>1</v>
      </c>
      <c r="I36" s="183">
        <v>0</v>
      </c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161">
        <f t="shared" si="8"/>
        <v>0</v>
      </c>
      <c r="AK36" s="168"/>
      <c r="AL36" s="160">
        <f t="shared" si="12"/>
        <v>0</v>
      </c>
      <c r="AM36" s="162">
        <f t="shared" si="13"/>
        <v>0</v>
      </c>
      <c r="AN36" s="157">
        <f t="shared" si="14"/>
        <v>0</v>
      </c>
      <c r="AO36" s="171"/>
      <c r="AP36" s="104">
        <f t="shared" ref="AP36:BO36" si="42">J36*$I$36</f>
        <v>0</v>
      </c>
      <c r="AQ36" s="104">
        <f t="shared" si="42"/>
        <v>0</v>
      </c>
      <c r="AR36" s="104">
        <f t="shared" si="42"/>
        <v>0</v>
      </c>
      <c r="AS36" s="104">
        <f t="shared" si="42"/>
        <v>0</v>
      </c>
      <c r="AT36" s="104">
        <f t="shared" si="42"/>
        <v>0</v>
      </c>
      <c r="AU36" s="104">
        <f t="shared" si="42"/>
        <v>0</v>
      </c>
      <c r="AV36" s="104">
        <f t="shared" si="42"/>
        <v>0</v>
      </c>
      <c r="AW36" s="104">
        <f t="shared" si="42"/>
        <v>0</v>
      </c>
      <c r="AX36" s="104">
        <f t="shared" si="42"/>
        <v>0</v>
      </c>
      <c r="AY36" s="104">
        <f t="shared" si="42"/>
        <v>0</v>
      </c>
      <c r="AZ36" s="104">
        <f t="shared" si="42"/>
        <v>0</v>
      </c>
      <c r="BA36" s="104">
        <f t="shared" si="42"/>
        <v>0</v>
      </c>
      <c r="BB36" s="104">
        <f t="shared" si="42"/>
        <v>0</v>
      </c>
      <c r="BC36" s="104">
        <f t="shared" si="42"/>
        <v>0</v>
      </c>
      <c r="BD36" s="104">
        <f t="shared" si="42"/>
        <v>0</v>
      </c>
      <c r="BE36" s="104">
        <f t="shared" si="42"/>
        <v>0</v>
      </c>
      <c r="BF36" s="104">
        <f t="shared" si="42"/>
        <v>0</v>
      </c>
      <c r="BG36" s="104">
        <f t="shared" si="42"/>
        <v>0</v>
      </c>
      <c r="BH36" s="104">
        <f t="shared" si="42"/>
        <v>0</v>
      </c>
      <c r="BI36" s="104">
        <f t="shared" si="42"/>
        <v>0</v>
      </c>
      <c r="BJ36" s="104">
        <f t="shared" si="42"/>
        <v>0</v>
      </c>
      <c r="BK36" s="104">
        <f t="shared" si="42"/>
        <v>0</v>
      </c>
      <c r="BL36" s="104">
        <f t="shared" si="42"/>
        <v>0</v>
      </c>
      <c r="BM36" s="104">
        <f t="shared" si="42"/>
        <v>0</v>
      </c>
      <c r="BN36" s="104">
        <f t="shared" si="42"/>
        <v>0</v>
      </c>
      <c r="BO36" s="104">
        <f t="shared" si="42"/>
        <v>0</v>
      </c>
      <c r="BP36" s="164">
        <f t="shared" si="10"/>
        <v>0</v>
      </c>
    </row>
    <row r="37" spans="1:69" ht="45" x14ac:dyDescent="0.25">
      <c r="A37" s="31">
        <v>30</v>
      </c>
      <c r="B37" s="78" t="s">
        <v>850</v>
      </c>
      <c r="C37" s="31" t="s">
        <v>78</v>
      </c>
      <c r="D37" s="31" t="s">
        <v>76</v>
      </c>
      <c r="E37" s="31" t="s">
        <v>54</v>
      </c>
      <c r="F37" s="145">
        <v>110</v>
      </c>
      <c r="G37" s="146">
        <v>7906</v>
      </c>
      <c r="H37" s="181">
        <f t="shared" si="11"/>
        <v>0.19999999999999998</v>
      </c>
      <c r="I37" s="183">
        <v>6324.8</v>
      </c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161">
        <f t="shared" si="8"/>
        <v>0</v>
      </c>
      <c r="AK37" s="168"/>
      <c r="AL37" s="160">
        <f t="shared" si="12"/>
        <v>0</v>
      </c>
      <c r="AM37" s="162">
        <f t="shared" si="13"/>
        <v>0</v>
      </c>
      <c r="AN37" s="157">
        <f t="shared" si="14"/>
        <v>0</v>
      </c>
      <c r="AO37" s="171"/>
      <c r="AP37" s="104">
        <f t="shared" ref="AP37:BO37" si="43">J37*$I$37</f>
        <v>0</v>
      </c>
      <c r="AQ37" s="104">
        <f t="shared" si="43"/>
        <v>0</v>
      </c>
      <c r="AR37" s="104">
        <f t="shared" si="43"/>
        <v>0</v>
      </c>
      <c r="AS37" s="104">
        <f t="shared" si="43"/>
        <v>0</v>
      </c>
      <c r="AT37" s="104">
        <f t="shared" si="43"/>
        <v>0</v>
      </c>
      <c r="AU37" s="104">
        <f t="shared" si="43"/>
        <v>0</v>
      </c>
      <c r="AV37" s="104">
        <f t="shared" si="43"/>
        <v>0</v>
      </c>
      <c r="AW37" s="104">
        <f t="shared" si="43"/>
        <v>0</v>
      </c>
      <c r="AX37" s="104">
        <f t="shared" si="43"/>
        <v>0</v>
      </c>
      <c r="AY37" s="104">
        <f t="shared" si="43"/>
        <v>0</v>
      </c>
      <c r="AZ37" s="104">
        <f t="shared" si="43"/>
        <v>0</v>
      </c>
      <c r="BA37" s="104">
        <f t="shared" si="43"/>
        <v>0</v>
      </c>
      <c r="BB37" s="104">
        <f t="shared" si="43"/>
        <v>0</v>
      </c>
      <c r="BC37" s="104">
        <f t="shared" si="43"/>
        <v>0</v>
      </c>
      <c r="BD37" s="104">
        <f t="shared" si="43"/>
        <v>0</v>
      </c>
      <c r="BE37" s="104">
        <f t="shared" si="43"/>
        <v>0</v>
      </c>
      <c r="BF37" s="104">
        <f t="shared" si="43"/>
        <v>0</v>
      </c>
      <c r="BG37" s="104">
        <f t="shared" si="43"/>
        <v>0</v>
      </c>
      <c r="BH37" s="104">
        <f t="shared" si="43"/>
        <v>0</v>
      </c>
      <c r="BI37" s="104">
        <f t="shared" si="43"/>
        <v>0</v>
      </c>
      <c r="BJ37" s="104">
        <f t="shared" si="43"/>
        <v>0</v>
      </c>
      <c r="BK37" s="104">
        <f t="shared" si="43"/>
        <v>0</v>
      </c>
      <c r="BL37" s="104">
        <f t="shared" si="43"/>
        <v>0</v>
      </c>
      <c r="BM37" s="104">
        <f t="shared" si="43"/>
        <v>0</v>
      </c>
      <c r="BN37" s="104">
        <f t="shared" si="43"/>
        <v>0</v>
      </c>
      <c r="BO37" s="104">
        <f t="shared" si="43"/>
        <v>0</v>
      </c>
      <c r="BP37" s="164">
        <f t="shared" si="10"/>
        <v>0</v>
      </c>
    </row>
    <row r="38" spans="1:69" ht="75" x14ac:dyDescent="0.25">
      <c r="A38" s="31">
        <v>31</v>
      </c>
      <c r="B38" s="78" t="s">
        <v>850</v>
      </c>
      <c r="C38" s="31" t="s">
        <v>79</v>
      </c>
      <c r="D38" s="31" t="s">
        <v>80</v>
      </c>
      <c r="E38" s="31" t="s">
        <v>81</v>
      </c>
      <c r="F38" s="145">
        <v>0</v>
      </c>
      <c r="G38" s="146">
        <v>2283</v>
      </c>
      <c r="H38" s="181">
        <f t="shared" si="11"/>
        <v>1</v>
      </c>
      <c r="I38" s="183">
        <v>0</v>
      </c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161">
        <f t="shared" si="8"/>
        <v>0</v>
      </c>
      <c r="AK38" s="168"/>
      <c r="AL38" s="160">
        <f t="shared" si="12"/>
        <v>0</v>
      </c>
      <c r="AM38" s="162">
        <f t="shared" si="13"/>
        <v>0</v>
      </c>
      <c r="AN38" s="157">
        <f t="shared" si="14"/>
        <v>0</v>
      </c>
      <c r="AO38" s="171"/>
      <c r="AP38" s="104">
        <f t="shared" ref="AP38:BO38" si="44">J38*$I$38</f>
        <v>0</v>
      </c>
      <c r="AQ38" s="104">
        <f t="shared" si="44"/>
        <v>0</v>
      </c>
      <c r="AR38" s="104">
        <f t="shared" si="44"/>
        <v>0</v>
      </c>
      <c r="AS38" s="104">
        <f t="shared" si="44"/>
        <v>0</v>
      </c>
      <c r="AT38" s="104">
        <f t="shared" si="44"/>
        <v>0</v>
      </c>
      <c r="AU38" s="104">
        <f t="shared" si="44"/>
        <v>0</v>
      </c>
      <c r="AV38" s="104">
        <f t="shared" si="44"/>
        <v>0</v>
      </c>
      <c r="AW38" s="104">
        <f t="shared" si="44"/>
        <v>0</v>
      </c>
      <c r="AX38" s="104">
        <f t="shared" si="44"/>
        <v>0</v>
      </c>
      <c r="AY38" s="104">
        <f t="shared" si="44"/>
        <v>0</v>
      </c>
      <c r="AZ38" s="104">
        <f t="shared" si="44"/>
        <v>0</v>
      </c>
      <c r="BA38" s="104">
        <f t="shared" si="44"/>
        <v>0</v>
      </c>
      <c r="BB38" s="104">
        <f t="shared" si="44"/>
        <v>0</v>
      </c>
      <c r="BC38" s="104">
        <f t="shared" si="44"/>
        <v>0</v>
      </c>
      <c r="BD38" s="104">
        <f t="shared" si="44"/>
        <v>0</v>
      </c>
      <c r="BE38" s="104">
        <f t="shared" si="44"/>
        <v>0</v>
      </c>
      <c r="BF38" s="104">
        <f t="shared" si="44"/>
        <v>0</v>
      </c>
      <c r="BG38" s="104">
        <f t="shared" si="44"/>
        <v>0</v>
      </c>
      <c r="BH38" s="104">
        <f t="shared" si="44"/>
        <v>0</v>
      </c>
      <c r="BI38" s="104">
        <f t="shared" si="44"/>
        <v>0</v>
      </c>
      <c r="BJ38" s="104">
        <f t="shared" si="44"/>
        <v>0</v>
      </c>
      <c r="BK38" s="104">
        <f t="shared" si="44"/>
        <v>0</v>
      </c>
      <c r="BL38" s="104">
        <f t="shared" si="44"/>
        <v>0</v>
      </c>
      <c r="BM38" s="104">
        <f t="shared" si="44"/>
        <v>0</v>
      </c>
      <c r="BN38" s="104">
        <f t="shared" si="44"/>
        <v>0</v>
      </c>
      <c r="BO38" s="104">
        <f t="shared" si="44"/>
        <v>0</v>
      </c>
      <c r="BP38" s="164">
        <f t="shared" si="10"/>
        <v>0</v>
      </c>
    </row>
    <row r="39" spans="1:69" ht="75" x14ac:dyDescent="0.25">
      <c r="A39" s="31">
        <v>32</v>
      </c>
      <c r="B39" s="78" t="s">
        <v>850</v>
      </c>
      <c r="C39" s="31" t="s">
        <v>82</v>
      </c>
      <c r="D39" s="31" t="s">
        <v>80</v>
      </c>
      <c r="E39" s="31" t="s">
        <v>83</v>
      </c>
      <c r="F39" s="145">
        <v>33</v>
      </c>
      <c r="G39" s="146">
        <v>1991</v>
      </c>
      <c r="H39" s="181">
        <f t="shared" si="11"/>
        <v>0.2</v>
      </c>
      <c r="I39" s="183">
        <v>1592.8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161">
        <f t="shared" si="8"/>
        <v>0</v>
      </c>
      <c r="AK39" s="168"/>
      <c r="AL39" s="160">
        <f t="shared" si="12"/>
        <v>0</v>
      </c>
      <c r="AM39" s="162">
        <f t="shared" si="13"/>
        <v>0</v>
      </c>
      <c r="AN39" s="157">
        <f t="shared" si="14"/>
        <v>0</v>
      </c>
      <c r="AO39" s="171"/>
      <c r="AP39" s="104">
        <f t="shared" ref="AP39:BO39" si="45">J39*$I$39</f>
        <v>0</v>
      </c>
      <c r="AQ39" s="104">
        <f t="shared" si="45"/>
        <v>0</v>
      </c>
      <c r="AR39" s="104">
        <f t="shared" si="45"/>
        <v>0</v>
      </c>
      <c r="AS39" s="104">
        <f t="shared" si="45"/>
        <v>0</v>
      </c>
      <c r="AT39" s="104">
        <f t="shared" si="45"/>
        <v>0</v>
      </c>
      <c r="AU39" s="104">
        <f t="shared" si="45"/>
        <v>0</v>
      </c>
      <c r="AV39" s="104">
        <f t="shared" si="45"/>
        <v>0</v>
      </c>
      <c r="AW39" s="104">
        <f t="shared" si="45"/>
        <v>0</v>
      </c>
      <c r="AX39" s="104">
        <f t="shared" si="45"/>
        <v>0</v>
      </c>
      <c r="AY39" s="104">
        <f t="shared" si="45"/>
        <v>0</v>
      </c>
      <c r="AZ39" s="104">
        <f t="shared" si="45"/>
        <v>0</v>
      </c>
      <c r="BA39" s="104">
        <f t="shared" si="45"/>
        <v>0</v>
      </c>
      <c r="BB39" s="104">
        <f t="shared" si="45"/>
        <v>0</v>
      </c>
      <c r="BC39" s="104">
        <f t="shared" si="45"/>
        <v>0</v>
      </c>
      <c r="BD39" s="104">
        <f t="shared" si="45"/>
        <v>0</v>
      </c>
      <c r="BE39" s="104">
        <f t="shared" si="45"/>
        <v>0</v>
      </c>
      <c r="BF39" s="104">
        <f t="shared" si="45"/>
        <v>0</v>
      </c>
      <c r="BG39" s="104">
        <f t="shared" si="45"/>
        <v>0</v>
      </c>
      <c r="BH39" s="104">
        <f t="shared" si="45"/>
        <v>0</v>
      </c>
      <c r="BI39" s="104">
        <f t="shared" si="45"/>
        <v>0</v>
      </c>
      <c r="BJ39" s="104">
        <f t="shared" si="45"/>
        <v>0</v>
      </c>
      <c r="BK39" s="104">
        <f t="shared" si="45"/>
        <v>0</v>
      </c>
      <c r="BL39" s="104">
        <f t="shared" si="45"/>
        <v>0</v>
      </c>
      <c r="BM39" s="104">
        <f t="shared" si="45"/>
        <v>0</v>
      </c>
      <c r="BN39" s="104">
        <f t="shared" si="45"/>
        <v>0</v>
      </c>
      <c r="BO39" s="104">
        <f t="shared" si="45"/>
        <v>0</v>
      </c>
      <c r="BP39" s="164">
        <f t="shared" si="10"/>
        <v>0</v>
      </c>
    </row>
    <row r="40" spans="1:69" ht="45" x14ac:dyDescent="0.25">
      <c r="A40" s="31">
        <v>33</v>
      </c>
      <c r="B40" s="78" t="s">
        <v>849</v>
      </c>
      <c r="C40" s="31" t="s">
        <v>84</v>
      </c>
      <c r="D40" s="31" t="s">
        <v>85</v>
      </c>
      <c r="E40" s="31" t="s">
        <v>54</v>
      </c>
      <c r="F40" s="145">
        <v>35</v>
      </c>
      <c r="G40" s="146">
        <v>6130</v>
      </c>
      <c r="H40" s="181">
        <f t="shared" si="11"/>
        <v>0.2</v>
      </c>
      <c r="I40" s="183">
        <v>4904</v>
      </c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161">
        <f t="shared" si="8"/>
        <v>0</v>
      </c>
      <c r="AK40" s="168"/>
      <c r="AL40" s="160">
        <f t="shared" si="12"/>
        <v>0</v>
      </c>
      <c r="AM40" s="162">
        <f t="shared" si="13"/>
        <v>0</v>
      </c>
      <c r="AN40" s="157">
        <f t="shared" si="14"/>
        <v>0</v>
      </c>
      <c r="AO40" s="171"/>
      <c r="AP40" s="104">
        <f t="shared" ref="AP40:BO40" si="46">J40*$I$40</f>
        <v>0</v>
      </c>
      <c r="AQ40" s="104">
        <f t="shared" si="46"/>
        <v>0</v>
      </c>
      <c r="AR40" s="104">
        <f t="shared" si="46"/>
        <v>0</v>
      </c>
      <c r="AS40" s="104">
        <f t="shared" si="46"/>
        <v>0</v>
      </c>
      <c r="AT40" s="104">
        <f t="shared" si="46"/>
        <v>0</v>
      </c>
      <c r="AU40" s="104">
        <f t="shared" si="46"/>
        <v>0</v>
      </c>
      <c r="AV40" s="104">
        <f t="shared" si="46"/>
        <v>0</v>
      </c>
      <c r="AW40" s="104">
        <f t="shared" si="46"/>
        <v>0</v>
      </c>
      <c r="AX40" s="104">
        <f t="shared" si="46"/>
        <v>0</v>
      </c>
      <c r="AY40" s="104">
        <f t="shared" si="46"/>
        <v>0</v>
      </c>
      <c r="AZ40" s="104">
        <f t="shared" si="46"/>
        <v>0</v>
      </c>
      <c r="BA40" s="104">
        <f t="shared" si="46"/>
        <v>0</v>
      </c>
      <c r="BB40" s="104">
        <f t="shared" si="46"/>
        <v>0</v>
      </c>
      <c r="BC40" s="104">
        <f t="shared" si="46"/>
        <v>0</v>
      </c>
      <c r="BD40" s="104">
        <f t="shared" si="46"/>
        <v>0</v>
      </c>
      <c r="BE40" s="104">
        <f t="shared" si="46"/>
        <v>0</v>
      </c>
      <c r="BF40" s="104">
        <f t="shared" si="46"/>
        <v>0</v>
      </c>
      <c r="BG40" s="104">
        <f t="shared" si="46"/>
        <v>0</v>
      </c>
      <c r="BH40" s="104">
        <f t="shared" si="46"/>
        <v>0</v>
      </c>
      <c r="BI40" s="104">
        <f t="shared" si="46"/>
        <v>0</v>
      </c>
      <c r="BJ40" s="104">
        <f t="shared" si="46"/>
        <v>0</v>
      </c>
      <c r="BK40" s="104">
        <f t="shared" si="46"/>
        <v>0</v>
      </c>
      <c r="BL40" s="104">
        <f t="shared" si="46"/>
        <v>0</v>
      </c>
      <c r="BM40" s="104">
        <f t="shared" si="46"/>
        <v>0</v>
      </c>
      <c r="BN40" s="104">
        <f t="shared" si="46"/>
        <v>0</v>
      </c>
      <c r="BO40" s="104">
        <f t="shared" si="46"/>
        <v>0</v>
      </c>
      <c r="BP40" s="164">
        <f t="shared" si="10"/>
        <v>0</v>
      </c>
    </row>
    <row r="41" spans="1:69" ht="75" x14ac:dyDescent="0.25">
      <c r="A41" s="31">
        <v>34</v>
      </c>
      <c r="B41" s="78" t="s">
        <v>849</v>
      </c>
      <c r="C41" s="31" t="s">
        <v>86</v>
      </c>
      <c r="D41" s="31" t="s">
        <v>87</v>
      </c>
      <c r="E41" s="31" t="s">
        <v>88</v>
      </c>
      <c r="F41" s="145">
        <v>0</v>
      </c>
      <c r="G41" s="146">
        <v>1532</v>
      </c>
      <c r="H41" s="181">
        <f t="shared" si="11"/>
        <v>1</v>
      </c>
      <c r="I41" s="183">
        <v>0</v>
      </c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161">
        <f t="shared" si="8"/>
        <v>0</v>
      </c>
      <c r="AK41" s="168"/>
      <c r="AL41" s="160">
        <f t="shared" si="12"/>
        <v>0</v>
      </c>
      <c r="AM41" s="162">
        <f t="shared" si="13"/>
        <v>0</v>
      </c>
      <c r="AN41" s="157">
        <f t="shared" si="14"/>
        <v>0</v>
      </c>
      <c r="AO41" s="171"/>
      <c r="AP41" s="104">
        <f t="shared" ref="AP41:BO41" si="47">J41*$I$41</f>
        <v>0</v>
      </c>
      <c r="AQ41" s="104">
        <f t="shared" si="47"/>
        <v>0</v>
      </c>
      <c r="AR41" s="104">
        <f t="shared" si="47"/>
        <v>0</v>
      </c>
      <c r="AS41" s="104">
        <f t="shared" si="47"/>
        <v>0</v>
      </c>
      <c r="AT41" s="104">
        <f t="shared" si="47"/>
        <v>0</v>
      </c>
      <c r="AU41" s="104">
        <f t="shared" si="47"/>
        <v>0</v>
      </c>
      <c r="AV41" s="104">
        <f t="shared" si="47"/>
        <v>0</v>
      </c>
      <c r="AW41" s="104">
        <f t="shared" si="47"/>
        <v>0</v>
      </c>
      <c r="AX41" s="104">
        <f t="shared" si="47"/>
        <v>0</v>
      </c>
      <c r="AY41" s="104">
        <f t="shared" si="47"/>
        <v>0</v>
      </c>
      <c r="AZ41" s="104">
        <f t="shared" si="47"/>
        <v>0</v>
      </c>
      <c r="BA41" s="104">
        <f t="shared" si="47"/>
        <v>0</v>
      </c>
      <c r="BB41" s="104">
        <f t="shared" si="47"/>
        <v>0</v>
      </c>
      <c r="BC41" s="104">
        <f t="shared" si="47"/>
        <v>0</v>
      </c>
      <c r="BD41" s="104">
        <f t="shared" si="47"/>
        <v>0</v>
      </c>
      <c r="BE41" s="104">
        <f t="shared" si="47"/>
        <v>0</v>
      </c>
      <c r="BF41" s="104">
        <f t="shared" si="47"/>
        <v>0</v>
      </c>
      <c r="BG41" s="104">
        <f t="shared" si="47"/>
        <v>0</v>
      </c>
      <c r="BH41" s="104">
        <f t="shared" si="47"/>
        <v>0</v>
      </c>
      <c r="BI41" s="104">
        <f t="shared" si="47"/>
        <v>0</v>
      </c>
      <c r="BJ41" s="104">
        <f t="shared" si="47"/>
        <v>0</v>
      </c>
      <c r="BK41" s="104">
        <f t="shared" si="47"/>
        <v>0</v>
      </c>
      <c r="BL41" s="104">
        <f t="shared" si="47"/>
        <v>0</v>
      </c>
      <c r="BM41" s="104">
        <f t="shared" si="47"/>
        <v>0</v>
      </c>
      <c r="BN41" s="104">
        <f t="shared" si="47"/>
        <v>0</v>
      </c>
      <c r="BO41" s="104">
        <f t="shared" si="47"/>
        <v>0</v>
      </c>
      <c r="BP41" s="164">
        <f t="shared" si="10"/>
        <v>0</v>
      </c>
    </row>
    <row r="42" spans="1:69" ht="60" x14ac:dyDescent="0.25">
      <c r="A42" s="31">
        <v>35</v>
      </c>
      <c r="B42" s="78" t="s">
        <v>849</v>
      </c>
      <c r="C42" s="31" t="s">
        <v>89</v>
      </c>
      <c r="D42" s="31" t="s">
        <v>90</v>
      </c>
      <c r="E42" s="31" t="s">
        <v>91</v>
      </c>
      <c r="F42" s="145">
        <v>5</v>
      </c>
      <c r="G42" s="146">
        <v>11966</v>
      </c>
      <c r="H42" s="181">
        <f t="shared" si="11"/>
        <v>0.20000000000000007</v>
      </c>
      <c r="I42" s="183">
        <v>9572.7999999999993</v>
      </c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161">
        <f t="shared" si="8"/>
        <v>0</v>
      </c>
      <c r="AK42" s="168"/>
      <c r="AL42" s="160">
        <f t="shared" si="12"/>
        <v>0</v>
      </c>
      <c r="AM42" s="162">
        <f t="shared" si="13"/>
        <v>0</v>
      </c>
      <c r="AN42" s="157">
        <f t="shared" si="14"/>
        <v>0</v>
      </c>
      <c r="AO42" s="171"/>
      <c r="AP42" s="104">
        <f t="shared" ref="AP42:BO42" si="48">J42*$I$42</f>
        <v>0</v>
      </c>
      <c r="AQ42" s="104">
        <f t="shared" si="48"/>
        <v>0</v>
      </c>
      <c r="AR42" s="104">
        <f t="shared" si="48"/>
        <v>0</v>
      </c>
      <c r="AS42" s="104">
        <f t="shared" si="48"/>
        <v>0</v>
      </c>
      <c r="AT42" s="104">
        <f t="shared" si="48"/>
        <v>0</v>
      </c>
      <c r="AU42" s="104">
        <f t="shared" si="48"/>
        <v>0</v>
      </c>
      <c r="AV42" s="104">
        <f t="shared" si="48"/>
        <v>0</v>
      </c>
      <c r="AW42" s="104">
        <f t="shared" si="48"/>
        <v>0</v>
      </c>
      <c r="AX42" s="104">
        <f t="shared" si="48"/>
        <v>0</v>
      </c>
      <c r="AY42" s="104">
        <f t="shared" si="48"/>
        <v>0</v>
      </c>
      <c r="AZ42" s="104">
        <f t="shared" si="48"/>
        <v>0</v>
      </c>
      <c r="BA42" s="104">
        <f t="shared" si="48"/>
        <v>0</v>
      </c>
      <c r="BB42" s="104">
        <f t="shared" si="48"/>
        <v>0</v>
      </c>
      <c r="BC42" s="104">
        <f t="shared" si="48"/>
        <v>0</v>
      </c>
      <c r="BD42" s="104">
        <f t="shared" si="48"/>
        <v>0</v>
      </c>
      <c r="BE42" s="104">
        <f t="shared" si="48"/>
        <v>0</v>
      </c>
      <c r="BF42" s="104">
        <f t="shared" si="48"/>
        <v>0</v>
      </c>
      <c r="BG42" s="104">
        <f t="shared" si="48"/>
        <v>0</v>
      </c>
      <c r="BH42" s="104">
        <f t="shared" si="48"/>
        <v>0</v>
      </c>
      <c r="BI42" s="104">
        <f t="shared" si="48"/>
        <v>0</v>
      </c>
      <c r="BJ42" s="104">
        <f t="shared" si="48"/>
        <v>0</v>
      </c>
      <c r="BK42" s="104">
        <f t="shared" si="48"/>
        <v>0</v>
      </c>
      <c r="BL42" s="104">
        <f t="shared" si="48"/>
        <v>0</v>
      </c>
      <c r="BM42" s="104">
        <f t="shared" si="48"/>
        <v>0</v>
      </c>
      <c r="BN42" s="104">
        <f t="shared" si="48"/>
        <v>0</v>
      </c>
      <c r="BO42" s="104">
        <f t="shared" si="48"/>
        <v>0</v>
      </c>
      <c r="BP42" s="164">
        <f t="shared" si="10"/>
        <v>0</v>
      </c>
    </row>
    <row r="43" spans="1:69" ht="60" x14ac:dyDescent="0.25">
      <c r="A43" s="31">
        <v>36</v>
      </c>
      <c r="B43" s="78" t="s">
        <v>849</v>
      </c>
      <c r="C43" s="31" t="s">
        <v>92</v>
      </c>
      <c r="D43" s="31" t="s">
        <v>93</v>
      </c>
      <c r="E43" s="31" t="s">
        <v>94</v>
      </c>
      <c r="F43" s="145">
        <v>26</v>
      </c>
      <c r="G43" s="146">
        <v>2338</v>
      </c>
      <c r="H43" s="181">
        <f t="shared" si="11"/>
        <v>0.19999999999999996</v>
      </c>
      <c r="I43" s="183">
        <v>1870.4</v>
      </c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161">
        <f t="shared" si="8"/>
        <v>0</v>
      </c>
      <c r="AK43" s="168"/>
      <c r="AL43" s="160">
        <f t="shared" si="12"/>
        <v>0</v>
      </c>
      <c r="AM43" s="162">
        <f t="shared" si="13"/>
        <v>0</v>
      </c>
      <c r="AN43" s="157">
        <f t="shared" si="14"/>
        <v>0</v>
      </c>
      <c r="AO43" s="171"/>
      <c r="AP43" s="104">
        <f t="shared" ref="AP43:BO43" si="49">J43*$I$43</f>
        <v>0</v>
      </c>
      <c r="AQ43" s="104">
        <f t="shared" si="49"/>
        <v>0</v>
      </c>
      <c r="AR43" s="104">
        <f t="shared" si="49"/>
        <v>0</v>
      </c>
      <c r="AS43" s="104">
        <f t="shared" si="49"/>
        <v>0</v>
      </c>
      <c r="AT43" s="104">
        <f t="shared" si="49"/>
        <v>0</v>
      </c>
      <c r="AU43" s="104">
        <f t="shared" si="49"/>
        <v>0</v>
      </c>
      <c r="AV43" s="104">
        <f t="shared" si="49"/>
        <v>0</v>
      </c>
      <c r="AW43" s="104">
        <f t="shared" si="49"/>
        <v>0</v>
      </c>
      <c r="AX43" s="104">
        <f t="shared" si="49"/>
        <v>0</v>
      </c>
      <c r="AY43" s="104">
        <f t="shared" si="49"/>
        <v>0</v>
      </c>
      <c r="AZ43" s="104">
        <f t="shared" si="49"/>
        <v>0</v>
      </c>
      <c r="BA43" s="104">
        <f t="shared" si="49"/>
        <v>0</v>
      </c>
      <c r="BB43" s="104">
        <f t="shared" si="49"/>
        <v>0</v>
      </c>
      <c r="BC43" s="104">
        <f t="shared" si="49"/>
        <v>0</v>
      </c>
      <c r="BD43" s="104">
        <f t="shared" si="49"/>
        <v>0</v>
      </c>
      <c r="BE43" s="104">
        <f t="shared" si="49"/>
        <v>0</v>
      </c>
      <c r="BF43" s="104">
        <f t="shared" si="49"/>
        <v>0</v>
      </c>
      <c r="BG43" s="104">
        <f t="shared" si="49"/>
        <v>0</v>
      </c>
      <c r="BH43" s="104">
        <f t="shared" si="49"/>
        <v>0</v>
      </c>
      <c r="BI43" s="104">
        <f t="shared" si="49"/>
        <v>0</v>
      </c>
      <c r="BJ43" s="104">
        <f t="shared" si="49"/>
        <v>0</v>
      </c>
      <c r="BK43" s="104">
        <f t="shared" si="49"/>
        <v>0</v>
      </c>
      <c r="BL43" s="104">
        <f t="shared" si="49"/>
        <v>0</v>
      </c>
      <c r="BM43" s="104">
        <f t="shared" si="49"/>
        <v>0</v>
      </c>
      <c r="BN43" s="104">
        <f t="shared" si="49"/>
        <v>0</v>
      </c>
      <c r="BO43" s="104">
        <f t="shared" si="49"/>
        <v>0</v>
      </c>
      <c r="BP43" s="164">
        <f t="shared" si="10"/>
        <v>0</v>
      </c>
    </row>
    <row r="44" spans="1:69" ht="45" x14ac:dyDescent="0.25">
      <c r="A44" s="31">
        <v>37</v>
      </c>
      <c r="B44" s="78" t="s">
        <v>849</v>
      </c>
      <c r="C44" s="31" t="s">
        <v>95</v>
      </c>
      <c r="D44" s="31" t="s">
        <v>96</v>
      </c>
      <c r="E44" s="31" t="s">
        <v>97</v>
      </c>
      <c r="F44" s="145">
        <v>0</v>
      </c>
      <c r="G44" s="146">
        <v>2470</v>
      </c>
      <c r="H44" s="181">
        <f t="shared" si="11"/>
        <v>1</v>
      </c>
      <c r="I44" s="183">
        <v>0</v>
      </c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161">
        <f t="shared" si="8"/>
        <v>0</v>
      </c>
      <c r="AK44" s="168"/>
      <c r="AL44" s="160">
        <f t="shared" si="12"/>
        <v>0</v>
      </c>
      <c r="AM44" s="162">
        <f t="shared" si="13"/>
        <v>0</v>
      </c>
      <c r="AN44" s="157">
        <f t="shared" si="14"/>
        <v>0</v>
      </c>
      <c r="AO44" s="171"/>
      <c r="AP44" s="104">
        <f t="shared" ref="AP44:BO44" si="50">J44*$I$44</f>
        <v>0</v>
      </c>
      <c r="AQ44" s="104">
        <f t="shared" si="50"/>
        <v>0</v>
      </c>
      <c r="AR44" s="104">
        <f t="shared" si="50"/>
        <v>0</v>
      </c>
      <c r="AS44" s="104">
        <f t="shared" si="50"/>
        <v>0</v>
      </c>
      <c r="AT44" s="104">
        <f t="shared" si="50"/>
        <v>0</v>
      </c>
      <c r="AU44" s="104">
        <f t="shared" si="50"/>
        <v>0</v>
      </c>
      <c r="AV44" s="104">
        <f t="shared" si="50"/>
        <v>0</v>
      </c>
      <c r="AW44" s="104">
        <f t="shared" si="50"/>
        <v>0</v>
      </c>
      <c r="AX44" s="104">
        <f t="shared" si="50"/>
        <v>0</v>
      </c>
      <c r="AY44" s="104">
        <f t="shared" si="50"/>
        <v>0</v>
      </c>
      <c r="AZ44" s="104">
        <f t="shared" si="50"/>
        <v>0</v>
      </c>
      <c r="BA44" s="104">
        <f t="shared" si="50"/>
        <v>0</v>
      </c>
      <c r="BB44" s="104">
        <f t="shared" si="50"/>
        <v>0</v>
      </c>
      <c r="BC44" s="104">
        <f t="shared" si="50"/>
        <v>0</v>
      </c>
      <c r="BD44" s="104">
        <f t="shared" si="50"/>
        <v>0</v>
      </c>
      <c r="BE44" s="104">
        <f t="shared" si="50"/>
        <v>0</v>
      </c>
      <c r="BF44" s="104">
        <f t="shared" si="50"/>
        <v>0</v>
      </c>
      <c r="BG44" s="104">
        <f t="shared" si="50"/>
        <v>0</v>
      </c>
      <c r="BH44" s="104">
        <f t="shared" si="50"/>
        <v>0</v>
      </c>
      <c r="BI44" s="104">
        <f t="shared" si="50"/>
        <v>0</v>
      </c>
      <c r="BJ44" s="104">
        <f t="shared" si="50"/>
        <v>0</v>
      </c>
      <c r="BK44" s="104">
        <f t="shared" si="50"/>
        <v>0</v>
      </c>
      <c r="BL44" s="104">
        <f t="shared" si="50"/>
        <v>0</v>
      </c>
      <c r="BM44" s="104">
        <f t="shared" si="50"/>
        <v>0</v>
      </c>
      <c r="BN44" s="104">
        <f t="shared" si="50"/>
        <v>0</v>
      </c>
      <c r="BO44" s="104">
        <f t="shared" si="50"/>
        <v>0</v>
      </c>
      <c r="BP44" s="164">
        <f t="shared" si="10"/>
        <v>0</v>
      </c>
    </row>
    <row r="45" spans="1:69" ht="45" x14ac:dyDescent="0.25">
      <c r="A45" s="31">
        <v>38</v>
      </c>
      <c r="B45" s="78" t="s">
        <v>849</v>
      </c>
      <c r="C45" s="31" t="s">
        <v>98</v>
      </c>
      <c r="D45" s="31" t="s">
        <v>99</v>
      </c>
      <c r="E45" s="31" t="s">
        <v>100</v>
      </c>
      <c r="F45" s="145">
        <v>22</v>
      </c>
      <c r="G45" s="146">
        <v>3065</v>
      </c>
      <c r="H45" s="181">
        <f t="shared" si="11"/>
        <v>0.2</v>
      </c>
      <c r="I45" s="183">
        <v>2452</v>
      </c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161">
        <f t="shared" si="8"/>
        <v>0</v>
      </c>
      <c r="AK45" s="168"/>
      <c r="AL45" s="160">
        <f t="shared" si="12"/>
        <v>0</v>
      </c>
      <c r="AM45" s="162">
        <f t="shared" si="13"/>
        <v>0</v>
      </c>
      <c r="AN45" s="157">
        <f t="shared" si="14"/>
        <v>0</v>
      </c>
      <c r="AO45" s="171"/>
      <c r="AP45" s="104">
        <f t="shared" ref="AP45:BO45" si="51">J45*$I$45</f>
        <v>0</v>
      </c>
      <c r="AQ45" s="104">
        <f t="shared" si="51"/>
        <v>0</v>
      </c>
      <c r="AR45" s="104">
        <f t="shared" si="51"/>
        <v>0</v>
      </c>
      <c r="AS45" s="104">
        <f t="shared" si="51"/>
        <v>0</v>
      </c>
      <c r="AT45" s="104">
        <f t="shared" si="51"/>
        <v>0</v>
      </c>
      <c r="AU45" s="104">
        <f t="shared" si="51"/>
        <v>0</v>
      </c>
      <c r="AV45" s="104">
        <f t="shared" si="51"/>
        <v>0</v>
      </c>
      <c r="AW45" s="104">
        <f t="shared" si="51"/>
        <v>0</v>
      </c>
      <c r="AX45" s="104">
        <f t="shared" si="51"/>
        <v>0</v>
      </c>
      <c r="AY45" s="104">
        <f t="shared" si="51"/>
        <v>0</v>
      </c>
      <c r="AZ45" s="104">
        <f t="shared" si="51"/>
        <v>0</v>
      </c>
      <c r="BA45" s="104">
        <f t="shared" si="51"/>
        <v>0</v>
      </c>
      <c r="BB45" s="104">
        <f t="shared" si="51"/>
        <v>0</v>
      </c>
      <c r="BC45" s="104">
        <f t="shared" si="51"/>
        <v>0</v>
      </c>
      <c r="BD45" s="104">
        <f t="shared" si="51"/>
        <v>0</v>
      </c>
      <c r="BE45" s="104">
        <f t="shared" si="51"/>
        <v>0</v>
      </c>
      <c r="BF45" s="104">
        <f t="shared" si="51"/>
        <v>0</v>
      </c>
      <c r="BG45" s="104">
        <f t="shared" si="51"/>
        <v>0</v>
      </c>
      <c r="BH45" s="104">
        <f t="shared" si="51"/>
        <v>0</v>
      </c>
      <c r="BI45" s="104">
        <f t="shared" si="51"/>
        <v>0</v>
      </c>
      <c r="BJ45" s="104">
        <f t="shared" si="51"/>
        <v>0</v>
      </c>
      <c r="BK45" s="104">
        <f t="shared" si="51"/>
        <v>0</v>
      </c>
      <c r="BL45" s="104">
        <f t="shared" si="51"/>
        <v>0</v>
      </c>
      <c r="BM45" s="104">
        <f t="shared" si="51"/>
        <v>0</v>
      </c>
      <c r="BN45" s="104">
        <f t="shared" si="51"/>
        <v>0</v>
      </c>
      <c r="BO45" s="104">
        <f t="shared" si="51"/>
        <v>0</v>
      </c>
      <c r="BP45" s="164">
        <f t="shared" si="10"/>
        <v>0</v>
      </c>
    </row>
    <row r="46" spans="1:69" ht="60" x14ac:dyDescent="0.25">
      <c r="A46" s="31">
        <v>39</v>
      </c>
      <c r="B46" s="78" t="s">
        <v>849</v>
      </c>
      <c r="C46" s="31" t="s">
        <v>101</v>
      </c>
      <c r="D46" s="31" t="s">
        <v>102</v>
      </c>
      <c r="E46" s="31" t="s">
        <v>8</v>
      </c>
      <c r="F46" s="145">
        <v>189</v>
      </c>
      <c r="G46" s="146">
        <v>15196</v>
      </c>
      <c r="H46" s="181">
        <f t="shared" si="11"/>
        <v>0.20000000000000004</v>
      </c>
      <c r="I46" s="183">
        <v>12156.8</v>
      </c>
      <c r="J46" s="92">
        <v>60</v>
      </c>
      <c r="K46" s="92">
        <v>30</v>
      </c>
      <c r="L46" s="92"/>
      <c r="M46" s="92"/>
      <c r="N46" s="92"/>
      <c r="O46" s="92"/>
      <c r="P46" s="92"/>
      <c r="Q46" s="92"/>
      <c r="R46" s="92">
        <v>20</v>
      </c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161">
        <f t="shared" si="8"/>
        <v>110</v>
      </c>
      <c r="AK46" s="168"/>
      <c r="AL46" s="160">
        <f t="shared" si="12"/>
        <v>1337248</v>
      </c>
      <c r="AM46" s="162">
        <f t="shared" si="13"/>
        <v>0</v>
      </c>
      <c r="AN46" s="157">
        <f t="shared" si="14"/>
        <v>1337248</v>
      </c>
      <c r="AO46" s="171"/>
      <c r="AP46" s="104">
        <f t="shared" ref="AP46:BO46" si="52">J46*$I$46</f>
        <v>729408</v>
      </c>
      <c r="AQ46" s="104">
        <f t="shared" si="52"/>
        <v>364704</v>
      </c>
      <c r="AR46" s="104">
        <f t="shared" si="52"/>
        <v>0</v>
      </c>
      <c r="AS46" s="104">
        <f t="shared" si="52"/>
        <v>0</v>
      </c>
      <c r="AT46" s="104">
        <f t="shared" si="52"/>
        <v>0</v>
      </c>
      <c r="AU46" s="104">
        <f t="shared" si="52"/>
        <v>0</v>
      </c>
      <c r="AV46" s="104">
        <f t="shared" si="52"/>
        <v>0</v>
      </c>
      <c r="AW46" s="104">
        <f t="shared" si="52"/>
        <v>0</v>
      </c>
      <c r="AX46" s="104">
        <f t="shared" si="52"/>
        <v>243136</v>
      </c>
      <c r="AY46" s="104">
        <f t="shared" si="52"/>
        <v>0</v>
      </c>
      <c r="AZ46" s="104">
        <f t="shared" si="52"/>
        <v>0</v>
      </c>
      <c r="BA46" s="104">
        <f t="shared" si="52"/>
        <v>0</v>
      </c>
      <c r="BB46" s="104">
        <f t="shared" si="52"/>
        <v>0</v>
      </c>
      <c r="BC46" s="104">
        <f t="shared" si="52"/>
        <v>0</v>
      </c>
      <c r="BD46" s="104">
        <f t="shared" si="52"/>
        <v>0</v>
      </c>
      <c r="BE46" s="104">
        <f t="shared" si="52"/>
        <v>0</v>
      </c>
      <c r="BF46" s="104">
        <f t="shared" si="52"/>
        <v>0</v>
      </c>
      <c r="BG46" s="104">
        <f t="shared" si="52"/>
        <v>0</v>
      </c>
      <c r="BH46" s="104">
        <f t="shared" si="52"/>
        <v>0</v>
      </c>
      <c r="BI46" s="104">
        <f t="shared" si="52"/>
        <v>0</v>
      </c>
      <c r="BJ46" s="104">
        <f t="shared" si="52"/>
        <v>0</v>
      </c>
      <c r="BK46" s="104">
        <f t="shared" si="52"/>
        <v>0</v>
      </c>
      <c r="BL46" s="104">
        <f t="shared" si="52"/>
        <v>0</v>
      </c>
      <c r="BM46" s="104">
        <f t="shared" si="52"/>
        <v>0</v>
      </c>
      <c r="BN46" s="104">
        <f t="shared" si="52"/>
        <v>0</v>
      </c>
      <c r="BO46" s="104">
        <f t="shared" si="52"/>
        <v>0</v>
      </c>
      <c r="BP46" s="164">
        <f t="shared" si="10"/>
        <v>1337248</v>
      </c>
      <c r="BQ46" s="55"/>
    </row>
    <row r="47" spans="1:69" ht="45" x14ac:dyDescent="0.25">
      <c r="A47" s="31">
        <v>40</v>
      </c>
      <c r="B47" s="78" t="s">
        <v>849</v>
      </c>
      <c r="C47" s="31" t="s">
        <v>103</v>
      </c>
      <c r="D47" s="31" t="s">
        <v>104</v>
      </c>
      <c r="E47" s="31" t="s">
        <v>54</v>
      </c>
      <c r="F47" s="145">
        <v>0</v>
      </c>
      <c r="G47" s="146">
        <v>6335</v>
      </c>
      <c r="H47" s="181">
        <f t="shared" si="11"/>
        <v>1</v>
      </c>
      <c r="I47" s="183">
        <v>0</v>
      </c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161">
        <f t="shared" si="8"/>
        <v>0</v>
      </c>
      <c r="AK47" s="168"/>
      <c r="AL47" s="160">
        <f t="shared" si="12"/>
        <v>0</v>
      </c>
      <c r="AM47" s="162">
        <f t="shared" si="13"/>
        <v>0</v>
      </c>
      <c r="AN47" s="157">
        <f t="shared" si="14"/>
        <v>0</v>
      </c>
      <c r="AO47" s="171"/>
      <c r="AP47" s="104">
        <f t="shared" ref="AP47:BO47" si="53">J47*$I$47</f>
        <v>0</v>
      </c>
      <c r="AQ47" s="104">
        <f t="shared" si="53"/>
        <v>0</v>
      </c>
      <c r="AR47" s="104">
        <f t="shared" si="53"/>
        <v>0</v>
      </c>
      <c r="AS47" s="104">
        <f t="shared" si="53"/>
        <v>0</v>
      </c>
      <c r="AT47" s="104">
        <f t="shared" si="53"/>
        <v>0</v>
      </c>
      <c r="AU47" s="104">
        <f t="shared" si="53"/>
        <v>0</v>
      </c>
      <c r="AV47" s="104">
        <f t="shared" si="53"/>
        <v>0</v>
      </c>
      <c r="AW47" s="104">
        <f t="shared" si="53"/>
        <v>0</v>
      </c>
      <c r="AX47" s="104">
        <f t="shared" si="53"/>
        <v>0</v>
      </c>
      <c r="AY47" s="104">
        <f t="shared" si="53"/>
        <v>0</v>
      </c>
      <c r="AZ47" s="104">
        <f t="shared" si="53"/>
        <v>0</v>
      </c>
      <c r="BA47" s="104">
        <f t="shared" si="53"/>
        <v>0</v>
      </c>
      <c r="BB47" s="104">
        <f t="shared" si="53"/>
        <v>0</v>
      </c>
      <c r="BC47" s="104">
        <f t="shared" si="53"/>
        <v>0</v>
      </c>
      <c r="BD47" s="104">
        <f t="shared" si="53"/>
        <v>0</v>
      </c>
      <c r="BE47" s="104">
        <f t="shared" si="53"/>
        <v>0</v>
      </c>
      <c r="BF47" s="104">
        <f t="shared" si="53"/>
        <v>0</v>
      </c>
      <c r="BG47" s="104">
        <f t="shared" si="53"/>
        <v>0</v>
      </c>
      <c r="BH47" s="104">
        <f t="shared" si="53"/>
        <v>0</v>
      </c>
      <c r="BI47" s="104">
        <f t="shared" si="53"/>
        <v>0</v>
      </c>
      <c r="BJ47" s="104">
        <f t="shared" si="53"/>
        <v>0</v>
      </c>
      <c r="BK47" s="104">
        <f t="shared" si="53"/>
        <v>0</v>
      </c>
      <c r="BL47" s="104">
        <f t="shared" si="53"/>
        <v>0</v>
      </c>
      <c r="BM47" s="104">
        <f t="shared" si="53"/>
        <v>0</v>
      </c>
      <c r="BN47" s="104">
        <f t="shared" si="53"/>
        <v>0</v>
      </c>
      <c r="BO47" s="104">
        <f t="shared" si="53"/>
        <v>0</v>
      </c>
      <c r="BP47" s="164">
        <f t="shared" si="10"/>
        <v>0</v>
      </c>
    </row>
    <row r="48" spans="1:69" ht="60" x14ac:dyDescent="0.25">
      <c r="A48" s="31">
        <v>41</v>
      </c>
      <c r="B48" s="78" t="s">
        <v>849</v>
      </c>
      <c r="C48" s="31" t="s">
        <v>105</v>
      </c>
      <c r="D48" s="31" t="s">
        <v>106</v>
      </c>
      <c r="E48" s="31" t="s">
        <v>8</v>
      </c>
      <c r="F48" s="145">
        <v>0</v>
      </c>
      <c r="G48" s="146">
        <v>6890</v>
      </c>
      <c r="H48" s="181">
        <f t="shared" si="11"/>
        <v>1</v>
      </c>
      <c r="I48" s="183">
        <v>0</v>
      </c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161">
        <f t="shared" si="8"/>
        <v>0</v>
      </c>
      <c r="AK48" s="168"/>
      <c r="AL48" s="160">
        <f t="shared" si="12"/>
        <v>0</v>
      </c>
      <c r="AM48" s="162">
        <f t="shared" si="13"/>
        <v>0</v>
      </c>
      <c r="AN48" s="157">
        <f t="shared" si="14"/>
        <v>0</v>
      </c>
      <c r="AO48" s="171"/>
      <c r="AP48" s="104">
        <f t="shared" ref="AP48:BO48" si="54">J48*$I$48</f>
        <v>0</v>
      </c>
      <c r="AQ48" s="104">
        <f t="shared" si="54"/>
        <v>0</v>
      </c>
      <c r="AR48" s="104">
        <f t="shared" si="54"/>
        <v>0</v>
      </c>
      <c r="AS48" s="104">
        <f t="shared" si="54"/>
        <v>0</v>
      </c>
      <c r="AT48" s="104">
        <f t="shared" si="54"/>
        <v>0</v>
      </c>
      <c r="AU48" s="104">
        <f t="shared" si="54"/>
        <v>0</v>
      </c>
      <c r="AV48" s="104">
        <f t="shared" si="54"/>
        <v>0</v>
      </c>
      <c r="AW48" s="104">
        <f t="shared" si="54"/>
        <v>0</v>
      </c>
      <c r="AX48" s="104">
        <f t="shared" si="54"/>
        <v>0</v>
      </c>
      <c r="AY48" s="104">
        <f t="shared" si="54"/>
        <v>0</v>
      </c>
      <c r="AZ48" s="104">
        <f t="shared" si="54"/>
        <v>0</v>
      </c>
      <c r="BA48" s="104">
        <f t="shared" si="54"/>
        <v>0</v>
      </c>
      <c r="BB48" s="104">
        <f t="shared" si="54"/>
        <v>0</v>
      </c>
      <c r="BC48" s="104">
        <f t="shared" si="54"/>
        <v>0</v>
      </c>
      <c r="BD48" s="104">
        <f t="shared" si="54"/>
        <v>0</v>
      </c>
      <c r="BE48" s="104">
        <f t="shared" si="54"/>
        <v>0</v>
      </c>
      <c r="BF48" s="104">
        <f t="shared" si="54"/>
        <v>0</v>
      </c>
      <c r="BG48" s="104">
        <f t="shared" si="54"/>
        <v>0</v>
      </c>
      <c r="BH48" s="104">
        <f t="shared" si="54"/>
        <v>0</v>
      </c>
      <c r="BI48" s="104">
        <f t="shared" si="54"/>
        <v>0</v>
      </c>
      <c r="BJ48" s="104">
        <f t="shared" si="54"/>
        <v>0</v>
      </c>
      <c r="BK48" s="104">
        <f t="shared" si="54"/>
        <v>0</v>
      </c>
      <c r="BL48" s="104">
        <f t="shared" si="54"/>
        <v>0</v>
      </c>
      <c r="BM48" s="104">
        <f t="shared" si="54"/>
        <v>0</v>
      </c>
      <c r="BN48" s="104">
        <f t="shared" si="54"/>
        <v>0</v>
      </c>
      <c r="BO48" s="104">
        <f t="shared" si="54"/>
        <v>0</v>
      </c>
      <c r="BP48" s="164">
        <f t="shared" si="10"/>
        <v>0</v>
      </c>
    </row>
    <row r="49" spans="1:69" ht="45" x14ac:dyDescent="0.25">
      <c r="A49" s="31">
        <v>42</v>
      </c>
      <c r="B49" s="78" t="s">
        <v>849</v>
      </c>
      <c r="C49" s="31" t="s">
        <v>107</v>
      </c>
      <c r="D49" s="31" t="s">
        <v>108</v>
      </c>
      <c r="E49" s="31" t="s">
        <v>54</v>
      </c>
      <c r="F49" s="145">
        <v>0</v>
      </c>
      <c r="G49" s="146">
        <v>18576</v>
      </c>
      <c r="H49" s="181">
        <f t="shared" si="11"/>
        <v>1</v>
      </c>
      <c r="I49" s="183">
        <v>0</v>
      </c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161">
        <f t="shared" si="8"/>
        <v>0</v>
      </c>
      <c r="AK49" s="168"/>
      <c r="AL49" s="160">
        <f t="shared" si="12"/>
        <v>0</v>
      </c>
      <c r="AM49" s="162">
        <f t="shared" si="13"/>
        <v>0</v>
      </c>
      <c r="AN49" s="157">
        <f t="shared" si="14"/>
        <v>0</v>
      </c>
      <c r="AO49" s="171"/>
      <c r="AP49" s="104">
        <f t="shared" ref="AP49:BO49" si="55">J49*$I$49</f>
        <v>0</v>
      </c>
      <c r="AQ49" s="104">
        <f t="shared" si="55"/>
        <v>0</v>
      </c>
      <c r="AR49" s="104">
        <f t="shared" si="55"/>
        <v>0</v>
      </c>
      <c r="AS49" s="104">
        <f t="shared" si="55"/>
        <v>0</v>
      </c>
      <c r="AT49" s="104">
        <f t="shared" si="55"/>
        <v>0</v>
      </c>
      <c r="AU49" s="104">
        <f t="shared" si="55"/>
        <v>0</v>
      </c>
      <c r="AV49" s="104">
        <f t="shared" si="55"/>
        <v>0</v>
      </c>
      <c r="AW49" s="104">
        <f t="shared" si="55"/>
        <v>0</v>
      </c>
      <c r="AX49" s="104">
        <f t="shared" si="55"/>
        <v>0</v>
      </c>
      <c r="AY49" s="104">
        <f t="shared" si="55"/>
        <v>0</v>
      </c>
      <c r="AZ49" s="104">
        <f t="shared" si="55"/>
        <v>0</v>
      </c>
      <c r="BA49" s="104">
        <f t="shared" si="55"/>
        <v>0</v>
      </c>
      <c r="BB49" s="104">
        <f t="shared" si="55"/>
        <v>0</v>
      </c>
      <c r="BC49" s="104">
        <f t="shared" si="55"/>
        <v>0</v>
      </c>
      <c r="BD49" s="104">
        <f t="shared" si="55"/>
        <v>0</v>
      </c>
      <c r="BE49" s="104">
        <f t="shared" si="55"/>
        <v>0</v>
      </c>
      <c r="BF49" s="104">
        <f t="shared" si="55"/>
        <v>0</v>
      </c>
      <c r="BG49" s="104">
        <f t="shared" si="55"/>
        <v>0</v>
      </c>
      <c r="BH49" s="104">
        <f t="shared" si="55"/>
        <v>0</v>
      </c>
      <c r="BI49" s="104">
        <f t="shared" si="55"/>
        <v>0</v>
      </c>
      <c r="BJ49" s="104">
        <f t="shared" si="55"/>
        <v>0</v>
      </c>
      <c r="BK49" s="104">
        <f t="shared" si="55"/>
        <v>0</v>
      </c>
      <c r="BL49" s="104">
        <f t="shared" si="55"/>
        <v>0</v>
      </c>
      <c r="BM49" s="104">
        <f t="shared" si="55"/>
        <v>0</v>
      </c>
      <c r="BN49" s="104">
        <f t="shared" si="55"/>
        <v>0</v>
      </c>
      <c r="BO49" s="104">
        <f t="shared" si="55"/>
        <v>0</v>
      </c>
      <c r="BP49" s="164">
        <f t="shared" si="10"/>
        <v>0</v>
      </c>
    </row>
    <row r="50" spans="1:69" ht="90" x14ac:dyDescent="0.25">
      <c r="A50" s="31">
        <v>43</v>
      </c>
      <c r="B50" s="78" t="s">
        <v>849</v>
      </c>
      <c r="C50" s="31" t="s">
        <v>109</v>
      </c>
      <c r="D50" s="31" t="s">
        <v>110</v>
      </c>
      <c r="E50" s="31" t="s">
        <v>8</v>
      </c>
      <c r="F50" s="145">
        <v>89</v>
      </c>
      <c r="G50" s="146">
        <v>25756</v>
      </c>
      <c r="H50" s="181">
        <f t="shared" si="11"/>
        <v>0.20000000000000004</v>
      </c>
      <c r="I50" s="183">
        <v>20604.8</v>
      </c>
      <c r="J50" s="92"/>
      <c r="K50" s="92"/>
      <c r="L50" s="92"/>
      <c r="M50" s="92"/>
      <c r="N50" s="92"/>
      <c r="O50" s="92"/>
      <c r="P50" s="92"/>
      <c r="Q50" s="92"/>
      <c r="R50" s="92">
        <v>10</v>
      </c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161">
        <f t="shared" si="8"/>
        <v>10</v>
      </c>
      <c r="AK50" s="168"/>
      <c r="AL50" s="160">
        <f t="shared" si="12"/>
        <v>206048</v>
      </c>
      <c r="AM50" s="162">
        <f t="shared" si="13"/>
        <v>0</v>
      </c>
      <c r="AN50" s="157">
        <f t="shared" si="14"/>
        <v>206048</v>
      </c>
      <c r="AO50" s="171"/>
      <c r="AP50" s="104">
        <f t="shared" ref="AP50:BO50" si="56">J50*$I$50</f>
        <v>0</v>
      </c>
      <c r="AQ50" s="104">
        <f t="shared" si="56"/>
        <v>0</v>
      </c>
      <c r="AR50" s="104">
        <f t="shared" si="56"/>
        <v>0</v>
      </c>
      <c r="AS50" s="104">
        <f t="shared" si="56"/>
        <v>0</v>
      </c>
      <c r="AT50" s="104">
        <f t="shared" si="56"/>
        <v>0</v>
      </c>
      <c r="AU50" s="104">
        <f t="shared" si="56"/>
        <v>0</v>
      </c>
      <c r="AV50" s="104">
        <f t="shared" si="56"/>
        <v>0</v>
      </c>
      <c r="AW50" s="104">
        <f t="shared" si="56"/>
        <v>0</v>
      </c>
      <c r="AX50" s="104">
        <f t="shared" si="56"/>
        <v>206048</v>
      </c>
      <c r="AY50" s="104">
        <f t="shared" si="56"/>
        <v>0</v>
      </c>
      <c r="AZ50" s="104">
        <f t="shared" si="56"/>
        <v>0</v>
      </c>
      <c r="BA50" s="104">
        <f t="shared" si="56"/>
        <v>0</v>
      </c>
      <c r="BB50" s="104">
        <f t="shared" si="56"/>
        <v>0</v>
      </c>
      <c r="BC50" s="104">
        <f t="shared" si="56"/>
        <v>0</v>
      </c>
      <c r="BD50" s="104">
        <f t="shared" si="56"/>
        <v>0</v>
      </c>
      <c r="BE50" s="104">
        <f t="shared" si="56"/>
        <v>0</v>
      </c>
      <c r="BF50" s="104">
        <f t="shared" si="56"/>
        <v>0</v>
      </c>
      <c r="BG50" s="104">
        <f t="shared" si="56"/>
        <v>0</v>
      </c>
      <c r="BH50" s="104">
        <f t="shared" si="56"/>
        <v>0</v>
      </c>
      <c r="BI50" s="104">
        <f t="shared" si="56"/>
        <v>0</v>
      </c>
      <c r="BJ50" s="104">
        <f t="shared" si="56"/>
        <v>0</v>
      </c>
      <c r="BK50" s="104">
        <f t="shared" si="56"/>
        <v>0</v>
      </c>
      <c r="BL50" s="104">
        <f t="shared" si="56"/>
        <v>0</v>
      </c>
      <c r="BM50" s="104">
        <f t="shared" si="56"/>
        <v>0</v>
      </c>
      <c r="BN50" s="104">
        <f t="shared" si="56"/>
        <v>0</v>
      </c>
      <c r="BO50" s="104">
        <f t="shared" si="56"/>
        <v>0</v>
      </c>
      <c r="BP50" s="164">
        <f t="shared" si="10"/>
        <v>206048</v>
      </c>
      <c r="BQ50" s="55"/>
    </row>
    <row r="51" spans="1:69" ht="45" x14ac:dyDescent="0.25">
      <c r="A51" s="31">
        <v>44</v>
      </c>
      <c r="B51" s="78" t="s">
        <v>849</v>
      </c>
      <c r="C51" s="31" t="s">
        <v>111</v>
      </c>
      <c r="D51" s="31" t="s">
        <v>112</v>
      </c>
      <c r="E51" s="31" t="s">
        <v>113</v>
      </c>
      <c r="F51" s="145">
        <v>36</v>
      </c>
      <c r="G51" s="146">
        <v>12621</v>
      </c>
      <c r="H51" s="181">
        <f t="shared" si="11"/>
        <v>0.20000000000000007</v>
      </c>
      <c r="I51" s="183">
        <v>10096.799999999999</v>
      </c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161">
        <f t="shared" si="8"/>
        <v>0</v>
      </c>
      <c r="AK51" s="168"/>
      <c r="AL51" s="160">
        <f t="shared" si="12"/>
        <v>0</v>
      </c>
      <c r="AM51" s="162">
        <f t="shared" si="13"/>
        <v>0</v>
      </c>
      <c r="AN51" s="157">
        <f t="shared" si="14"/>
        <v>0</v>
      </c>
      <c r="AO51" s="171"/>
      <c r="AP51" s="104">
        <f t="shared" ref="AP51:BO51" si="57">J51*$I$51</f>
        <v>0</v>
      </c>
      <c r="AQ51" s="104">
        <f t="shared" si="57"/>
        <v>0</v>
      </c>
      <c r="AR51" s="104">
        <f t="shared" si="57"/>
        <v>0</v>
      </c>
      <c r="AS51" s="104">
        <f t="shared" si="57"/>
        <v>0</v>
      </c>
      <c r="AT51" s="104">
        <f t="shared" si="57"/>
        <v>0</v>
      </c>
      <c r="AU51" s="104">
        <f t="shared" si="57"/>
        <v>0</v>
      </c>
      <c r="AV51" s="104">
        <f t="shared" si="57"/>
        <v>0</v>
      </c>
      <c r="AW51" s="104">
        <f t="shared" si="57"/>
        <v>0</v>
      </c>
      <c r="AX51" s="104">
        <f t="shared" si="57"/>
        <v>0</v>
      </c>
      <c r="AY51" s="104">
        <f t="shared" si="57"/>
        <v>0</v>
      </c>
      <c r="AZ51" s="104">
        <f t="shared" si="57"/>
        <v>0</v>
      </c>
      <c r="BA51" s="104">
        <f t="shared" si="57"/>
        <v>0</v>
      </c>
      <c r="BB51" s="104">
        <f t="shared" si="57"/>
        <v>0</v>
      </c>
      <c r="BC51" s="104">
        <f t="shared" si="57"/>
        <v>0</v>
      </c>
      <c r="BD51" s="104">
        <f t="shared" si="57"/>
        <v>0</v>
      </c>
      <c r="BE51" s="104">
        <f t="shared" si="57"/>
        <v>0</v>
      </c>
      <c r="BF51" s="104">
        <f t="shared" si="57"/>
        <v>0</v>
      </c>
      <c r="BG51" s="104">
        <f t="shared" si="57"/>
        <v>0</v>
      </c>
      <c r="BH51" s="104">
        <f t="shared" si="57"/>
        <v>0</v>
      </c>
      <c r="BI51" s="104">
        <f t="shared" si="57"/>
        <v>0</v>
      </c>
      <c r="BJ51" s="104">
        <f t="shared" si="57"/>
        <v>0</v>
      </c>
      <c r="BK51" s="104">
        <f t="shared" si="57"/>
        <v>0</v>
      </c>
      <c r="BL51" s="104">
        <f t="shared" si="57"/>
        <v>0</v>
      </c>
      <c r="BM51" s="104">
        <f t="shared" si="57"/>
        <v>0</v>
      </c>
      <c r="BN51" s="104">
        <f t="shared" si="57"/>
        <v>0</v>
      </c>
      <c r="BO51" s="104">
        <f t="shared" si="57"/>
        <v>0</v>
      </c>
      <c r="BP51" s="164">
        <f t="shared" si="10"/>
        <v>0</v>
      </c>
    </row>
    <row r="52" spans="1:69" ht="45" x14ac:dyDescent="0.25">
      <c r="A52" s="31">
        <v>45</v>
      </c>
      <c r="B52" s="78" t="s">
        <v>849</v>
      </c>
      <c r="C52" s="31" t="s">
        <v>114</v>
      </c>
      <c r="D52" s="31" t="s">
        <v>115</v>
      </c>
      <c r="E52" s="31" t="s">
        <v>8</v>
      </c>
      <c r="F52" s="145">
        <v>62</v>
      </c>
      <c r="G52" s="146">
        <v>6088</v>
      </c>
      <c r="H52" s="181">
        <f t="shared" si="11"/>
        <v>0.20000000000000007</v>
      </c>
      <c r="I52" s="183">
        <v>4870.3999999999996</v>
      </c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161">
        <f t="shared" si="8"/>
        <v>0</v>
      </c>
      <c r="AK52" s="168"/>
      <c r="AL52" s="160">
        <f t="shared" si="12"/>
        <v>0</v>
      </c>
      <c r="AM52" s="162">
        <f t="shared" si="13"/>
        <v>0</v>
      </c>
      <c r="AN52" s="157">
        <f t="shared" si="14"/>
        <v>0</v>
      </c>
      <c r="AO52" s="171"/>
      <c r="AP52" s="104">
        <f t="shared" ref="AP52:BO52" si="58">J52*$I$52</f>
        <v>0</v>
      </c>
      <c r="AQ52" s="104">
        <f t="shared" si="58"/>
        <v>0</v>
      </c>
      <c r="AR52" s="104">
        <f t="shared" si="58"/>
        <v>0</v>
      </c>
      <c r="AS52" s="104">
        <f t="shared" si="58"/>
        <v>0</v>
      </c>
      <c r="AT52" s="104">
        <f t="shared" si="58"/>
        <v>0</v>
      </c>
      <c r="AU52" s="104">
        <f t="shared" si="58"/>
        <v>0</v>
      </c>
      <c r="AV52" s="104">
        <f t="shared" si="58"/>
        <v>0</v>
      </c>
      <c r="AW52" s="104">
        <f t="shared" si="58"/>
        <v>0</v>
      </c>
      <c r="AX52" s="104">
        <f t="shared" si="58"/>
        <v>0</v>
      </c>
      <c r="AY52" s="104">
        <f t="shared" si="58"/>
        <v>0</v>
      </c>
      <c r="AZ52" s="104">
        <f t="shared" si="58"/>
        <v>0</v>
      </c>
      <c r="BA52" s="104">
        <f t="shared" si="58"/>
        <v>0</v>
      </c>
      <c r="BB52" s="104">
        <f t="shared" si="58"/>
        <v>0</v>
      </c>
      <c r="BC52" s="104">
        <f t="shared" si="58"/>
        <v>0</v>
      </c>
      <c r="BD52" s="104">
        <f t="shared" si="58"/>
        <v>0</v>
      </c>
      <c r="BE52" s="104">
        <f t="shared" si="58"/>
        <v>0</v>
      </c>
      <c r="BF52" s="104">
        <f t="shared" si="58"/>
        <v>0</v>
      </c>
      <c r="BG52" s="104">
        <f t="shared" si="58"/>
        <v>0</v>
      </c>
      <c r="BH52" s="104">
        <f t="shared" si="58"/>
        <v>0</v>
      </c>
      <c r="BI52" s="104">
        <f t="shared" si="58"/>
        <v>0</v>
      </c>
      <c r="BJ52" s="104">
        <f t="shared" si="58"/>
        <v>0</v>
      </c>
      <c r="BK52" s="104">
        <f t="shared" si="58"/>
        <v>0</v>
      </c>
      <c r="BL52" s="104">
        <f t="shared" si="58"/>
        <v>0</v>
      </c>
      <c r="BM52" s="104">
        <f t="shared" si="58"/>
        <v>0</v>
      </c>
      <c r="BN52" s="104">
        <f t="shared" si="58"/>
        <v>0</v>
      </c>
      <c r="BO52" s="104">
        <f t="shared" si="58"/>
        <v>0</v>
      </c>
      <c r="BP52" s="164">
        <f t="shared" si="10"/>
        <v>0</v>
      </c>
    </row>
    <row r="53" spans="1:69" ht="45" x14ac:dyDescent="0.25">
      <c r="A53" s="31">
        <v>46</v>
      </c>
      <c r="B53" s="78" t="s">
        <v>849</v>
      </c>
      <c r="C53" s="31" t="s">
        <v>116</v>
      </c>
      <c r="D53" s="31" t="s">
        <v>117</v>
      </c>
      <c r="E53" s="31" t="s">
        <v>113</v>
      </c>
      <c r="F53" s="145">
        <v>0</v>
      </c>
      <c r="G53" s="146">
        <v>12957</v>
      </c>
      <c r="H53" s="181">
        <f t="shared" si="11"/>
        <v>1</v>
      </c>
      <c r="I53" s="183">
        <v>0</v>
      </c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161">
        <f t="shared" si="8"/>
        <v>0</v>
      </c>
      <c r="AK53" s="168"/>
      <c r="AL53" s="160">
        <f t="shared" si="12"/>
        <v>0</v>
      </c>
      <c r="AM53" s="162">
        <f t="shared" si="13"/>
        <v>0</v>
      </c>
      <c r="AN53" s="157">
        <f t="shared" si="14"/>
        <v>0</v>
      </c>
      <c r="AO53" s="171"/>
      <c r="AP53" s="104">
        <f t="shared" ref="AP53:BO53" si="59">J53*$I$53</f>
        <v>0</v>
      </c>
      <c r="AQ53" s="104">
        <f t="shared" si="59"/>
        <v>0</v>
      </c>
      <c r="AR53" s="104">
        <f t="shared" si="59"/>
        <v>0</v>
      </c>
      <c r="AS53" s="104">
        <f t="shared" si="59"/>
        <v>0</v>
      </c>
      <c r="AT53" s="104">
        <f t="shared" si="59"/>
        <v>0</v>
      </c>
      <c r="AU53" s="104">
        <f t="shared" si="59"/>
        <v>0</v>
      </c>
      <c r="AV53" s="104">
        <f t="shared" si="59"/>
        <v>0</v>
      </c>
      <c r="AW53" s="104">
        <f t="shared" si="59"/>
        <v>0</v>
      </c>
      <c r="AX53" s="104">
        <f t="shared" si="59"/>
        <v>0</v>
      </c>
      <c r="AY53" s="104">
        <f t="shared" si="59"/>
        <v>0</v>
      </c>
      <c r="AZ53" s="104">
        <f t="shared" si="59"/>
        <v>0</v>
      </c>
      <c r="BA53" s="104">
        <f t="shared" si="59"/>
        <v>0</v>
      </c>
      <c r="BB53" s="104">
        <f t="shared" si="59"/>
        <v>0</v>
      </c>
      <c r="BC53" s="104">
        <f t="shared" si="59"/>
        <v>0</v>
      </c>
      <c r="BD53" s="104">
        <f t="shared" si="59"/>
        <v>0</v>
      </c>
      <c r="BE53" s="104">
        <f t="shared" si="59"/>
        <v>0</v>
      </c>
      <c r="BF53" s="104">
        <f t="shared" si="59"/>
        <v>0</v>
      </c>
      <c r="BG53" s="104">
        <f t="shared" si="59"/>
        <v>0</v>
      </c>
      <c r="BH53" s="104">
        <f t="shared" si="59"/>
        <v>0</v>
      </c>
      <c r="BI53" s="104">
        <f t="shared" si="59"/>
        <v>0</v>
      </c>
      <c r="BJ53" s="104">
        <f t="shared" si="59"/>
        <v>0</v>
      </c>
      <c r="BK53" s="104">
        <f t="shared" si="59"/>
        <v>0</v>
      </c>
      <c r="BL53" s="104">
        <f t="shared" si="59"/>
        <v>0</v>
      </c>
      <c r="BM53" s="104">
        <f t="shared" si="59"/>
        <v>0</v>
      </c>
      <c r="BN53" s="104">
        <f t="shared" si="59"/>
        <v>0</v>
      </c>
      <c r="BO53" s="104">
        <f t="shared" si="59"/>
        <v>0</v>
      </c>
      <c r="BP53" s="164">
        <f t="shared" si="10"/>
        <v>0</v>
      </c>
    </row>
    <row r="54" spans="1:69" ht="45" x14ac:dyDescent="0.25">
      <c r="A54" s="31">
        <v>47</v>
      </c>
      <c r="B54" s="78" t="s">
        <v>849</v>
      </c>
      <c r="C54" s="31" t="s">
        <v>118</v>
      </c>
      <c r="D54" s="31" t="s">
        <v>119</v>
      </c>
      <c r="E54" s="31" t="s">
        <v>113</v>
      </c>
      <c r="F54" s="145">
        <v>5</v>
      </c>
      <c r="G54" s="146">
        <v>5739</v>
      </c>
      <c r="H54" s="181">
        <f t="shared" si="11"/>
        <v>0.20000000000000004</v>
      </c>
      <c r="I54" s="183">
        <v>4591.2</v>
      </c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161">
        <f t="shared" si="8"/>
        <v>0</v>
      </c>
      <c r="AK54" s="168"/>
      <c r="AL54" s="160">
        <f t="shared" si="12"/>
        <v>0</v>
      </c>
      <c r="AM54" s="162">
        <f t="shared" si="13"/>
        <v>0</v>
      </c>
      <c r="AN54" s="157">
        <f t="shared" si="14"/>
        <v>0</v>
      </c>
      <c r="AO54" s="171"/>
      <c r="AP54" s="104">
        <f t="shared" ref="AP54:BO54" si="60">J54*$I$54</f>
        <v>0</v>
      </c>
      <c r="AQ54" s="104">
        <f t="shared" si="60"/>
        <v>0</v>
      </c>
      <c r="AR54" s="104">
        <f t="shared" si="60"/>
        <v>0</v>
      </c>
      <c r="AS54" s="104">
        <f t="shared" si="60"/>
        <v>0</v>
      </c>
      <c r="AT54" s="104">
        <f t="shared" si="60"/>
        <v>0</v>
      </c>
      <c r="AU54" s="104">
        <f t="shared" si="60"/>
        <v>0</v>
      </c>
      <c r="AV54" s="104">
        <f t="shared" si="60"/>
        <v>0</v>
      </c>
      <c r="AW54" s="104">
        <f t="shared" si="60"/>
        <v>0</v>
      </c>
      <c r="AX54" s="104">
        <f t="shared" si="60"/>
        <v>0</v>
      </c>
      <c r="AY54" s="104">
        <f t="shared" si="60"/>
        <v>0</v>
      </c>
      <c r="AZ54" s="104">
        <f t="shared" si="60"/>
        <v>0</v>
      </c>
      <c r="BA54" s="104">
        <f t="shared" si="60"/>
        <v>0</v>
      </c>
      <c r="BB54" s="104">
        <f t="shared" si="60"/>
        <v>0</v>
      </c>
      <c r="BC54" s="104">
        <f t="shared" si="60"/>
        <v>0</v>
      </c>
      <c r="BD54" s="104">
        <f t="shared" si="60"/>
        <v>0</v>
      </c>
      <c r="BE54" s="104">
        <f t="shared" si="60"/>
        <v>0</v>
      </c>
      <c r="BF54" s="104">
        <f t="shared" si="60"/>
        <v>0</v>
      </c>
      <c r="BG54" s="104">
        <f t="shared" si="60"/>
        <v>0</v>
      </c>
      <c r="BH54" s="104">
        <f t="shared" si="60"/>
        <v>0</v>
      </c>
      <c r="BI54" s="104">
        <f t="shared" si="60"/>
        <v>0</v>
      </c>
      <c r="BJ54" s="104">
        <f t="shared" si="60"/>
        <v>0</v>
      </c>
      <c r="BK54" s="104">
        <f t="shared" si="60"/>
        <v>0</v>
      </c>
      <c r="BL54" s="104">
        <f t="shared" si="60"/>
        <v>0</v>
      </c>
      <c r="BM54" s="104">
        <f t="shared" si="60"/>
        <v>0</v>
      </c>
      <c r="BN54" s="104">
        <f t="shared" si="60"/>
        <v>0</v>
      </c>
      <c r="BO54" s="104">
        <f t="shared" si="60"/>
        <v>0</v>
      </c>
      <c r="BP54" s="164">
        <f t="shared" si="10"/>
        <v>0</v>
      </c>
    </row>
    <row r="55" spans="1:69" ht="45" x14ac:dyDescent="0.25">
      <c r="A55" s="31">
        <v>48</v>
      </c>
      <c r="B55" s="78" t="s">
        <v>851</v>
      </c>
      <c r="C55" s="31" t="s">
        <v>120</v>
      </c>
      <c r="D55" s="31" t="s">
        <v>121</v>
      </c>
      <c r="E55" s="31" t="s">
        <v>122</v>
      </c>
      <c r="F55" s="145">
        <v>0</v>
      </c>
      <c r="G55" s="146">
        <v>3934</v>
      </c>
      <c r="H55" s="181">
        <f t="shared" si="11"/>
        <v>1</v>
      </c>
      <c r="I55" s="183">
        <v>0</v>
      </c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161">
        <f t="shared" si="8"/>
        <v>0</v>
      </c>
      <c r="AK55" s="168"/>
      <c r="AL55" s="160">
        <f t="shared" si="12"/>
        <v>0</v>
      </c>
      <c r="AM55" s="162">
        <f t="shared" si="13"/>
        <v>0</v>
      </c>
      <c r="AN55" s="157">
        <f t="shared" si="14"/>
        <v>0</v>
      </c>
      <c r="AO55" s="171"/>
      <c r="AP55" s="104">
        <f t="shared" ref="AP55:BO55" si="61">J55*$I$55</f>
        <v>0</v>
      </c>
      <c r="AQ55" s="104">
        <f t="shared" si="61"/>
        <v>0</v>
      </c>
      <c r="AR55" s="104">
        <f t="shared" si="61"/>
        <v>0</v>
      </c>
      <c r="AS55" s="104">
        <f t="shared" si="61"/>
        <v>0</v>
      </c>
      <c r="AT55" s="104">
        <f t="shared" si="61"/>
        <v>0</v>
      </c>
      <c r="AU55" s="104">
        <f t="shared" si="61"/>
        <v>0</v>
      </c>
      <c r="AV55" s="104">
        <f t="shared" si="61"/>
        <v>0</v>
      </c>
      <c r="AW55" s="104">
        <f t="shared" si="61"/>
        <v>0</v>
      </c>
      <c r="AX55" s="104">
        <f t="shared" si="61"/>
        <v>0</v>
      </c>
      <c r="AY55" s="104">
        <f t="shared" si="61"/>
        <v>0</v>
      </c>
      <c r="AZ55" s="104">
        <f t="shared" si="61"/>
        <v>0</v>
      </c>
      <c r="BA55" s="104">
        <f t="shared" si="61"/>
        <v>0</v>
      </c>
      <c r="BB55" s="104">
        <f t="shared" si="61"/>
        <v>0</v>
      </c>
      <c r="BC55" s="104">
        <f t="shared" si="61"/>
        <v>0</v>
      </c>
      <c r="BD55" s="104">
        <f t="shared" si="61"/>
        <v>0</v>
      </c>
      <c r="BE55" s="104">
        <f t="shared" si="61"/>
        <v>0</v>
      </c>
      <c r="BF55" s="104">
        <f t="shared" si="61"/>
        <v>0</v>
      </c>
      <c r="BG55" s="104">
        <f t="shared" si="61"/>
        <v>0</v>
      </c>
      <c r="BH55" s="104">
        <f t="shared" si="61"/>
        <v>0</v>
      </c>
      <c r="BI55" s="104">
        <f t="shared" si="61"/>
        <v>0</v>
      </c>
      <c r="BJ55" s="104">
        <f t="shared" si="61"/>
        <v>0</v>
      </c>
      <c r="BK55" s="104">
        <f t="shared" si="61"/>
        <v>0</v>
      </c>
      <c r="BL55" s="104">
        <f t="shared" si="61"/>
        <v>0</v>
      </c>
      <c r="BM55" s="104">
        <f t="shared" si="61"/>
        <v>0</v>
      </c>
      <c r="BN55" s="104">
        <f t="shared" si="61"/>
        <v>0</v>
      </c>
      <c r="BO55" s="104">
        <f t="shared" si="61"/>
        <v>0</v>
      </c>
      <c r="BP55" s="164">
        <f t="shared" si="10"/>
        <v>0</v>
      </c>
    </row>
    <row r="56" spans="1:69" ht="45" x14ac:dyDescent="0.25">
      <c r="A56" s="31">
        <v>49</v>
      </c>
      <c r="B56" s="78" t="s">
        <v>851</v>
      </c>
      <c r="C56" s="31" t="s">
        <v>123</v>
      </c>
      <c r="D56" s="31" t="s">
        <v>121</v>
      </c>
      <c r="E56" s="31" t="s">
        <v>8</v>
      </c>
      <c r="F56" s="145">
        <v>89</v>
      </c>
      <c r="G56" s="146">
        <v>11385</v>
      </c>
      <c r="H56" s="181">
        <f t="shared" si="11"/>
        <v>0.2</v>
      </c>
      <c r="I56" s="183">
        <v>9108</v>
      </c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161">
        <f t="shared" si="8"/>
        <v>0</v>
      </c>
      <c r="AK56" s="168"/>
      <c r="AL56" s="160">
        <f t="shared" si="12"/>
        <v>0</v>
      </c>
      <c r="AM56" s="162">
        <f t="shared" si="13"/>
        <v>0</v>
      </c>
      <c r="AN56" s="157">
        <f t="shared" si="14"/>
        <v>0</v>
      </c>
      <c r="AO56" s="171"/>
      <c r="AP56" s="104">
        <f t="shared" ref="AP56:BO56" si="62">J56*$I$56</f>
        <v>0</v>
      </c>
      <c r="AQ56" s="104">
        <f t="shared" si="62"/>
        <v>0</v>
      </c>
      <c r="AR56" s="104">
        <f t="shared" si="62"/>
        <v>0</v>
      </c>
      <c r="AS56" s="104">
        <f t="shared" si="62"/>
        <v>0</v>
      </c>
      <c r="AT56" s="104">
        <f t="shared" si="62"/>
        <v>0</v>
      </c>
      <c r="AU56" s="104">
        <f t="shared" si="62"/>
        <v>0</v>
      </c>
      <c r="AV56" s="104">
        <f t="shared" si="62"/>
        <v>0</v>
      </c>
      <c r="AW56" s="104">
        <f t="shared" si="62"/>
        <v>0</v>
      </c>
      <c r="AX56" s="104">
        <f t="shared" si="62"/>
        <v>0</v>
      </c>
      <c r="AY56" s="104">
        <f t="shared" si="62"/>
        <v>0</v>
      </c>
      <c r="AZ56" s="104">
        <f t="shared" si="62"/>
        <v>0</v>
      </c>
      <c r="BA56" s="104">
        <f t="shared" si="62"/>
        <v>0</v>
      </c>
      <c r="BB56" s="104">
        <f t="shared" si="62"/>
        <v>0</v>
      </c>
      <c r="BC56" s="104">
        <f t="shared" si="62"/>
        <v>0</v>
      </c>
      <c r="BD56" s="104">
        <f t="shared" si="62"/>
        <v>0</v>
      </c>
      <c r="BE56" s="104">
        <f t="shared" si="62"/>
        <v>0</v>
      </c>
      <c r="BF56" s="104">
        <f t="shared" si="62"/>
        <v>0</v>
      </c>
      <c r="BG56" s="104">
        <f t="shared" si="62"/>
        <v>0</v>
      </c>
      <c r="BH56" s="104">
        <f t="shared" si="62"/>
        <v>0</v>
      </c>
      <c r="BI56" s="104">
        <f t="shared" si="62"/>
        <v>0</v>
      </c>
      <c r="BJ56" s="104">
        <f t="shared" si="62"/>
        <v>0</v>
      </c>
      <c r="BK56" s="104">
        <f t="shared" si="62"/>
        <v>0</v>
      </c>
      <c r="BL56" s="104">
        <f t="shared" si="62"/>
        <v>0</v>
      </c>
      <c r="BM56" s="104">
        <f t="shared" si="62"/>
        <v>0</v>
      </c>
      <c r="BN56" s="104">
        <f t="shared" si="62"/>
        <v>0</v>
      </c>
      <c r="BO56" s="104">
        <f t="shared" si="62"/>
        <v>0</v>
      </c>
      <c r="BP56" s="164">
        <f t="shared" si="10"/>
        <v>0</v>
      </c>
    </row>
    <row r="57" spans="1:69" ht="45" x14ac:dyDescent="0.25">
      <c r="A57" s="31">
        <v>50</v>
      </c>
      <c r="B57" s="78" t="s">
        <v>849</v>
      </c>
      <c r="C57" s="31" t="s">
        <v>124</v>
      </c>
      <c r="D57" s="31" t="s">
        <v>125</v>
      </c>
      <c r="E57" s="31" t="s">
        <v>126</v>
      </c>
      <c r="F57" s="145">
        <v>20</v>
      </c>
      <c r="G57" s="146">
        <v>3716</v>
      </c>
      <c r="H57" s="181">
        <f t="shared" si="11"/>
        <v>0.19999999999999996</v>
      </c>
      <c r="I57" s="183">
        <v>2972.8</v>
      </c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161">
        <f t="shared" si="8"/>
        <v>0</v>
      </c>
      <c r="AK57" s="168"/>
      <c r="AL57" s="160">
        <f t="shared" si="12"/>
        <v>0</v>
      </c>
      <c r="AM57" s="162">
        <f t="shared" si="13"/>
        <v>0</v>
      </c>
      <c r="AN57" s="157">
        <f t="shared" si="14"/>
        <v>0</v>
      </c>
      <c r="AO57" s="171"/>
      <c r="AP57" s="104">
        <f t="shared" ref="AP57:BO57" si="63">J57*$I$57</f>
        <v>0</v>
      </c>
      <c r="AQ57" s="104">
        <f t="shared" si="63"/>
        <v>0</v>
      </c>
      <c r="AR57" s="104">
        <f t="shared" si="63"/>
        <v>0</v>
      </c>
      <c r="AS57" s="104">
        <f t="shared" si="63"/>
        <v>0</v>
      </c>
      <c r="AT57" s="104">
        <f t="shared" si="63"/>
        <v>0</v>
      </c>
      <c r="AU57" s="104">
        <f t="shared" si="63"/>
        <v>0</v>
      </c>
      <c r="AV57" s="104">
        <f t="shared" si="63"/>
        <v>0</v>
      </c>
      <c r="AW57" s="104">
        <f t="shared" si="63"/>
        <v>0</v>
      </c>
      <c r="AX57" s="104">
        <f t="shared" si="63"/>
        <v>0</v>
      </c>
      <c r="AY57" s="104">
        <f t="shared" si="63"/>
        <v>0</v>
      </c>
      <c r="AZ57" s="104">
        <f t="shared" si="63"/>
        <v>0</v>
      </c>
      <c r="BA57" s="104">
        <f t="shared" si="63"/>
        <v>0</v>
      </c>
      <c r="BB57" s="104">
        <f t="shared" si="63"/>
        <v>0</v>
      </c>
      <c r="BC57" s="104">
        <f t="shared" si="63"/>
        <v>0</v>
      </c>
      <c r="BD57" s="104">
        <f t="shared" si="63"/>
        <v>0</v>
      </c>
      <c r="BE57" s="104">
        <f t="shared" si="63"/>
        <v>0</v>
      </c>
      <c r="BF57" s="104">
        <f t="shared" si="63"/>
        <v>0</v>
      </c>
      <c r="BG57" s="104">
        <f t="shared" si="63"/>
        <v>0</v>
      </c>
      <c r="BH57" s="104">
        <f t="shared" si="63"/>
        <v>0</v>
      </c>
      <c r="BI57" s="104">
        <f t="shared" si="63"/>
        <v>0</v>
      </c>
      <c r="BJ57" s="104">
        <f t="shared" si="63"/>
        <v>0</v>
      </c>
      <c r="BK57" s="104">
        <f t="shared" si="63"/>
        <v>0</v>
      </c>
      <c r="BL57" s="104">
        <f t="shared" si="63"/>
        <v>0</v>
      </c>
      <c r="BM57" s="104">
        <f t="shared" si="63"/>
        <v>0</v>
      </c>
      <c r="BN57" s="104">
        <f t="shared" si="63"/>
        <v>0</v>
      </c>
      <c r="BO57" s="104">
        <f t="shared" si="63"/>
        <v>0</v>
      </c>
      <c r="BP57" s="164">
        <f t="shared" si="10"/>
        <v>0</v>
      </c>
    </row>
    <row r="58" spans="1:69" ht="60" x14ac:dyDescent="0.25">
      <c r="A58" s="31">
        <v>51</v>
      </c>
      <c r="B58" s="78" t="s">
        <v>849</v>
      </c>
      <c r="C58" s="31" t="s">
        <v>127</v>
      </c>
      <c r="D58" s="31" t="s">
        <v>128</v>
      </c>
      <c r="E58" s="31" t="s">
        <v>129</v>
      </c>
      <c r="F58" s="145">
        <v>0</v>
      </c>
      <c r="G58" s="146">
        <v>3344</v>
      </c>
      <c r="H58" s="181">
        <f t="shared" si="11"/>
        <v>1</v>
      </c>
      <c r="I58" s="183">
        <v>0</v>
      </c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161">
        <f t="shared" si="8"/>
        <v>0</v>
      </c>
      <c r="AK58" s="168"/>
      <c r="AL58" s="160">
        <f t="shared" si="12"/>
        <v>0</v>
      </c>
      <c r="AM58" s="162">
        <f t="shared" si="13"/>
        <v>0</v>
      </c>
      <c r="AN58" s="157">
        <f t="shared" si="14"/>
        <v>0</v>
      </c>
      <c r="AO58" s="171"/>
      <c r="AP58" s="104">
        <f t="shared" ref="AP58:BO58" si="64">J58*$I$58</f>
        <v>0</v>
      </c>
      <c r="AQ58" s="104">
        <f t="shared" si="64"/>
        <v>0</v>
      </c>
      <c r="AR58" s="104">
        <f t="shared" si="64"/>
        <v>0</v>
      </c>
      <c r="AS58" s="104">
        <f t="shared" si="64"/>
        <v>0</v>
      </c>
      <c r="AT58" s="104">
        <f t="shared" si="64"/>
        <v>0</v>
      </c>
      <c r="AU58" s="104">
        <f t="shared" si="64"/>
        <v>0</v>
      </c>
      <c r="AV58" s="104">
        <f t="shared" si="64"/>
        <v>0</v>
      </c>
      <c r="AW58" s="104">
        <f t="shared" si="64"/>
        <v>0</v>
      </c>
      <c r="AX58" s="104">
        <f t="shared" si="64"/>
        <v>0</v>
      </c>
      <c r="AY58" s="104">
        <f t="shared" si="64"/>
        <v>0</v>
      </c>
      <c r="AZ58" s="104">
        <f t="shared" si="64"/>
        <v>0</v>
      </c>
      <c r="BA58" s="104">
        <f t="shared" si="64"/>
        <v>0</v>
      </c>
      <c r="BB58" s="104">
        <f t="shared" si="64"/>
        <v>0</v>
      </c>
      <c r="BC58" s="104">
        <f t="shared" si="64"/>
        <v>0</v>
      </c>
      <c r="BD58" s="104">
        <f t="shared" si="64"/>
        <v>0</v>
      </c>
      <c r="BE58" s="104">
        <f t="shared" si="64"/>
        <v>0</v>
      </c>
      <c r="BF58" s="104">
        <f t="shared" si="64"/>
        <v>0</v>
      </c>
      <c r="BG58" s="104">
        <f t="shared" si="64"/>
        <v>0</v>
      </c>
      <c r="BH58" s="104">
        <f t="shared" si="64"/>
        <v>0</v>
      </c>
      <c r="BI58" s="104">
        <f t="shared" si="64"/>
        <v>0</v>
      </c>
      <c r="BJ58" s="104">
        <f t="shared" si="64"/>
        <v>0</v>
      </c>
      <c r="BK58" s="104">
        <f t="shared" si="64"/>
        <v>0</v>
      </c>
      <c r="BL58" s="104">
        <f t="shared" si="64"/>
        <v>0</v>
      </c>
      <c r="BM58" s="104">
        <f t="shared" si="64"/>
        <v>0</v>
      </c>
      <c r="BN58" s="104">
        <f t="shared" si="64"/>
        <v>0</v>
      </c>
      <c r="BO58" s="104">
        <f t="shared" si="64"/>
        <v>0</v>
      </c>
      <c r="BP58" s="164">
        <f t="shared" si="10"/>
        <v>0</v>
      </c>
    </row>
    <row r="59" spans="1:69" ht="45" x14ac:dyDescent="0.25">
      <c r="A59" s="31">
        <v>52</v>
      </c>
      <c r="B59" s="78" t="s">
        <v>849</v>
      </c>
      <c r="C59" s="31" t="s">
        <v>130</v>
      </c>
      <c r="D59" s="31" t="s">
        <v>131</v>
      </c>
      <c r="E59" s="31" t="s">
        <v>132</v>
      </c>
      <c r="F59" s="145">
        <v>0</v>
      </c>
      <c r="G59" s="146">
        <v>10070</v>
      </c>
      <c r="H59" s="181">
        <f t="shared" si="11"/>
        <v>1</v>
      </c>
      <c r="I59" s="183">
        <v>0</v>
      </c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161">
        <f t="shared" si="8"/>
        <v>0</v>
      </c>
      <c r="AK59" s="168"/>
      <c r="AL59" s="160">
        <f t="shared" si="12"/>
        <v>0</v>
      </c>
      <c r="AM59" s="162">
        <f t="shared" si="13"/>
        <v>0</v>
      </c>
      <c r="AN59" s="157">
        <f t="shared" si="14"/>
        <v>0</v>
      </c>
      <c r="AO59" s="171"/>
      <c r="AP59" s="104">
        <f t="shared" ref="AP59:BO59" si="65">J59*$I$59</f>
        <v>0</v>
      </c>
      <c r="AQ59" s="104">
        <f t="shared" si="65"/>
        <v>0</v>
      </c>
      <c r="AR59" s="104">
        <f t="shared" si="65"/>
        <v>0</v>
      </c>
      <c r="AS59" s="104">
        <f t="shared" si="65"/>
        <v>0</v>
      </c>
      <c r="AT59" s="104">
        <f t="shared" si="65"/>
        <v>0</v>
      </c>
      <c r="AU59" s="104">
        <f t="shared" si="65"/>
        <v>0</v>
      </c>
      <c r="AV59" s="104">
        <f t="shared" si="65"/>
        <v>0</v>
      </c>
      <c r="AW59" s="104">
        <f t="shared" si="65"/>
        <v>0</v>
      </c>
      <c r="AX59" s="104">
        <f t="shared" si="65"/>
        <v>0</v>
      </c>
      <c r="AY59" s="104">
        <f t="shared" si="65"/>
        <v>0</v>
      </c>
      <c r="AZ59" s="104">
        <f t="shared" si="65"/>
        <v>0</v>
      </c>
      <c r="BA59" s="104">
        <f t="shared" si="65"/>
        <v>0</v>
      </c>
      <c r="BB59" s="104">
        <f t="shared" si="65"/>
        <v>0</v>
      </c>
      <c r="BC59" s="104">
        <f t="shared" si="65"/>
        <v>0</v>
      </c>
      <c r="BD59" s="104">
        <f t="shared" si="65"/>
        <v>0</v>
      </c>
      <c r="BE59" s="104">
        <f t="shared" si="65"/>
        <v>0</v>
      </c>
      <c r="BF59" s="104">
        <f t="shared" si="65"/>
        <v>0</v>
      </c>
      <c r="BG59" s="104">
        <f t="shared" si="65"/>
        <v>0</v>
      </c>
      <c r="BH59" s="104">
        <f t="shared" si="65"/>
        <v>0</v>
      </c>
      <c r="BI59" s="104">
        <f t="shared" si="65"/>
        <v>0</v>
      </c>
      <c r="BJ59" s="104">
        <f t="shared" si="65"/>
        <v>0</v>
      </c>
      <c r="BK59" s="104">
        <f t="shared" si="65"/>
        <v>0</v>
      </c>
      <c r="BL59" s="104">
        <f t="shared" si="65"/>
        <v>0</v>
      </c>
      <c r="BM59" s="104">
        <f t="shared" si="65"/>
        <v>0</v>
      </c>
      <c r="BN59" s="104">
        <f t="shared" si="65"/>
        <v>0</v>
      </c>
      <c r="BO59" s="104">
        <f t="shared" si="65"/>
        <v>0</v>
      </c>
      <c r="BP59" s="164">
        <f t="shared" si="10"/>
        <v>0</v>
      </c>
    </row>
    <row r="60" spans="1:69" ht="30" x14ac:dyDescent="0.25">
      <c r="A60" s="105">
        <v>53</v>
      </c>
      <c r="B60" s="78" t="s">
        <v>851</v>
      </c>
      <c r="C60" s="31" t="s">
        <v>133</v>
      </c>
      <c r="D60" s="31" t="s">
        <v>134</v>
      </c>
      <c r="E60" s="31" t="s">
        <v>135</v>
      </c>
      <c r="F60" s="145">
        <v>0</v>
      </c>
      <c r="G60" s="146">
        <v>4571</v>
      </c>
      <c r="H60" s="181">
        <f t="shared" si="11"/>
        <v>1</v>
      </c>
      <c r="I60" s="183">
        <v>0</v>
      </c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161">
        <f t="shared" si="8"/>
        <v>0</v>
      </c>
      <c r="AK60" s="168"/>
      <c r="AL60" s="160">
        <f t="shared" si="12"/>
        <v>0</v>
      </c>
      <c r="AM60" s="162">
        <f t="shared" si="13"/>
        <v>0</v>
      </c>
      <c r="AN60" s="157">
        <f t="shared" si="14"/>
        <v>0</v>
      </c>
      <c r="AO60" s="171"/>
      <c r="AP60" s="104">
        <f t="shared" ref="AP60:BO60" si="66">J60*$I$60</f>
        <v>0</v>
      </c>
      <c r="AQ60" s="104">
        <f t="shared" si="66"/>
        <v>0</v>
      </c>
      <c r="AR60" s="104">
        <f t="shared" si="66"/>
        <v>0</v>
      </c>
      <c r="AS60" s="104">
        <f t="shared" si="66"/>
        <v>0</v>
      </c>
      <c r="AT60" s="104">
        <f t="shared" si="66"/>
        <v>0</v>
      </c>
      <c r="AU60" s="104">
        <f t="shared" si="66"/>
        <v>0</v>
      </c>
      <c r="AV60" s="104">
        <f t="shared" si="66"/>
        <v>0</v>
      </c>
      <c r="AW60" s="104">
        <f t="shared" si="66"/>
        <v>0</v>
      </c>
      <c r="AX60" s="104">
        <f t="shared" si="66"/>
        <v>0</v>
      </c>
      <c r="AY60" s="104">
        <f t="shared" si="66"/>
        <v>0</v>
      </c>
      <c r="AZ60" s="104">
        <f t="shared" si="66"/>
        <v>0</v>
      </c>
      <c r="BA60" s="104">
        <f t="shared" si="66"/>
        <v>0</v>
      </c>
      <c r="BB60" s="104">
        <f t="shared" si="66"/>
        <v>0</v>
      </c>
      <c r="BC60" s="104">
        <f t="shared" si="66"/>
        <v>0</v>
      </c>
      <c r="BD60" s="104">
        <f t="shared" si="66"/>
        <v>0</v>
      </c>
      <c r="BE60" s="104">
        <f t="shared" si="66"/>
        <v>0</v>
      </c>
      <c r="BF60" s="104">
        <f t="shared" si="66"/>
        <v>0</v>
      </c>
      <c r="BG60" s="104">
        <f t="shared" si="66"/>
        <v>0</v>
      </c>
      <c r="BH60" s="104">
        <f t="shared" si="66"/>
        <v>0</v>
      </c>
      <c r="BI60" s="104">
        <f t="shared" si="66"/>
        <v>0</v>
      </c>
      <c r="BJ60" s="104">
        <f t="shared" si="66"/>
        <v>0</v>
      </c>
      <c r="BK60" s="104">
        <f t="shared" si="66"/>
        <v>0</v>
      </c>
      <c r="BL60" s="104">
        <f t="shared" si="66"/>
        <v>0</v>
      </c>
      <c r="BM60" s="104">
        <f t="shared" si="66"/>
        <v>0</v>
      </c>
      <c r="BN60" s="104">
        <f t="shared" si="66"/>
        <v>0</v>
      </c>
      <c r="BO60" s="104">
        <f t="shared" si="66"/>
        <v>0</v>
      </c>
      <c r="BP60" s="164">
        <f t="shared" si="10"/>
        <v>0</v>
      </c>
    </row>
    <row r="61" spans="1:69" ht="75" x14ac:dyDescent="0.25">
      <c r="A61" s="31">
        <v>54</v>
      </c>
      <c r="B61" s="78" t="s">
        <v>849</v>
      </c>
      <c r="C61" s="31" t="s">
        <v>136</v>
      </c>
      <c r="D61" s="31" t="s">
        <v>137</v>
      </c>
      <c r="E61" s="31" t="s">
        <v>54</v>
      </c>
      <c r="F61" s="145">
        <v>89</v>
      </c>
      <c r="G61" s="146">
        <v>4993</v>
      </c>
      <c r="H61" s="181">
        <f t="shared" si="11"/>
        <v>0.19999999999999998</v>
      </c>
      <c r="I61" s="183">
        <v>3994.4</v>
      </c>
      <c r="J61" s="92"/>
      <c r="K61" s="92"/>
      <c r="L61" s="92"/>
      <c r="M61" s="92"/>
      <c r="N61" s="92"/>
      <c r="O61" s="92"/>
      <c r="P61" s="92"/>
      <c r="Q61" s="92">
        <v>3</v>
      </c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161">
        <f t="shared" si="8"/>
        <v>3</v>
      </c>
      <c r="AK61" s="168"/>
      <c r="AL61" s="160">
        <f t="shared" si="12"/>
        <v>11983.2</v>
      </c>
      <c r="AM61" s="162">
        <f t="shared" si="13"/>
        <v>0</v>
      </c>
      <c r="AN61" s="157">
        <f t="shared" si="14"/>
        <v>11983.2</v>
      </c>
      <c r="AO61" s="171"/>
      <c r="AP61" s="104">
        <f t="shared" ref="AP61:BO61" si="67">J61*$I$61</f>
        <v>0</v>
      </c>
      <c r="AQ61" s="104">
        <f t="shared" si="67"/>
        <v>0</v>
      </c>
      <c r="AR61" s="104">
        <f t="shared" si="67"/>
        <v>0</v>
      </c>
      <c r="AS61" s="104">
        <f t="shared" si="67"/>
        <v>0</v>
      </c>
      <c r="AT61" s="104">
        <f t="shared" si="67"/>
        <v>0</v>
      </c>
      <c r="AU61" s="104">
        <f t="shared" si="67"/>
        <v>0</v>
      </c>
      <c r="AV61" s="104">
        <f t="shared" si="67"/>
        <v>0</v>
      </c>
      <c r="AW61" s="104">
        <f t="shared" si="67"/>
        <v>11983.2</v>
      </c>
      <c r="AX61" s="104">
        <f t="shared" si="67"/>
        <v>0</v>
      </c>
      <c r="AY61" s="104">
        <f t="shared" si="67"/>
        <v>0</v>
      </c>
      <c r="AZ61" s="104">
        <f t="shared" si="67"/>
        <v>0</v>
      </c>
      <c r="BA61" s="104">
        <f t="shared" si="67"/>
        <v>0</v>
      </c>
      <c r="BB61" s="104">
        <f t="shared" si="67"/>
        <v>0</v>
      </c>
      <c r="BC61" s="104">
        <f t="shared" si="67"/>
        <v>0</v>
      </c>
      <c r="BD61" s="104">
        <f t="shared" si="67"/>
        <v>0</v>
      </c>
      <c r="BE61" s="104">
        <f t="shared" si="67"/>
        <v>0</v>
      </c>
      <c r="BF61" s="104">
        <f t="shared" si="67"/>
        <v>0</v>
      </c>
      <c r="BG61" s="104">
        <f t="shared" si="67"/>
        <v>0</v>
      </c>
      <c r="BH61" s="104">
        <f t="shared" si="67"/>
        <v>0</v>
      </c>
      <c r="BI61" s="104">
        <f t="shared" si="67"/>
        <v>0</v>
      </c>
      <c r="BJ61" s="104">
        <f t="shared" si="67"/>
        <v>0</v>
      </c>
      <c r="BK61" s="104">
        <f t="shared" si="67"/>
        <v>0</v>
      </c>
      <c r="BL61" s="104">
        <f t="shared" si="67"/>
        <v>0</v>
      </c>
      <c r="BM61" s="104">
        <f t="shared" si="67"/>
        <v>0</v>
      </c>
      <c r="BN61" s="104">
        <f t="shared" si="67"/>
        <v>0</v>
      </c>
      <c r="BO61" s="104">
        <f t="shared" si="67"/>
        <v>0</v>
      </c>
      <c r="BP61" s="164">
        <f t="shared" si="10"/>
        <v>11983.2</v>
      </c>
      <c r="BQ61" s="55"/>
    </row>
    <row r="62" spans="1:69" ht="90" x14ac:dyDescent="0.25">
      <c r="A62" s="31">
        <v>55</v>
      </c>
      <c r="B62" s="78" t="s">
        <v>849</v>
      </c>
      <c r="C62" s="31" t="s">
        <v>138</v>
      </c>
      <c r="D62" s="31" t="s">
        <v>139</v>
      </c>
      <c r="E62" s="31" t="s">
        <v>140</v>
      </c>
      <c r="F62" s="145">
        <v>10</v>
      </c>
      <c r="G62" s="146">
        <v>6766</v>
      </c>
      <c r="H62" s="181">
        <f t="shared" si="11"/>
        <v>0.19999999999999998</v>
      </c>
      <c r="I62" s="183">
        <v>5412.8</v>
      </c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161">
        <f t="shared" si="8"/>
        <v>0</v>
      </c>
      <c r="AK62" s="168"/>
      <c r="AL62" s="160">
        <f t="shared" si="12"/>
        <v>0</v>
      </c>
      <c r="AM62" s="162">
        <f t="shared" si="13"/>
        <v>0</v>
      </c>
      <c r="AN62" s="157">
        <f t="shared" si="14"/>
        <v>0</v>
      </c>
      <c r="AO62" s="171"/>
      <c r="AP62" s="104">
        <f t="shared" ref="AP62:BO62" si="68">J62*$I$62</f>
        <v>0</v>
      </c>
      <c r="AQ62" s="104">
        <f t="shared" si="68"/>
        <v>0</v>
      </c>
      <c r="AR62" s="104">
        <f t="shared" si="68"/>
        <v>0</v>
      </c>
      <c r="AS62" s="104">
        <f t="shared" si="68"/>
        <v>0</v>
      </c>
      <c r="AT62" s="104">
        <f t="shared" si="68"/>
        <v>0</v>
      </c>
      <c r="AU62" s="104">
        <f t="shared" si="68"/>
        <v>0</v>
      </c>
      <c r="AV62" s="104">
        <f t="shared" si="68"/>
        <v>0</v>
      </c>
      <c r="AW62" s="104">
        <f t="shared" si="68"/>
        <v>0</v>
      </c>
      <c r="AX62" s="104">
        <f t="shared" si="68"/>
        <v>0</v>
      </c>
      <c r="AY62" s="104">
        <f t="shared" si="68"/>
        <v>0</v>
      </c>
      <c r="AZ62" s="104">
        <f t="shared" si="68"/>
        <v>0</v>
      </c>
      <c r="BA62" s="104">
        <f t="shared" si="68"/>
        <v>0</v>
      </c>
      <c r="BB62" s="104">
        <f t="shared" si="68"/>
        <v>0</v>
      </c>
      <c r="BC62" s="104">
        <f t="shared" si="68"/>
        <v>0</v>
      </c>
      <c r="BD62" s="104">
        <f t="shared" si="68"/>
        <v>0</v>
      </c>
      <c r="BE62" s="104">
        <f t="shared" si="68"/>
        <v>0</v>
      </c>
      <c r="BF62" s="104">
        <f t="shared" si="68"/>
        <v>0</v>
      </c>
      <c r="BG62" s="104">
        <f t="shared" si="68"/>
        <v>0</v>
      </c>
      <c r="BH62" s="104">
        <f t="shared" si="68"/>
        <v>0</v>
      </c>
      <c r="BI62" s="104">
        <f t="shared" si="68"/>
        <v>0</v>
      </c>
      <c r="BJ62" s="104">
        <f t="shared" si="68"/>
        <v>0</v>
      </c>
      <c r="BK62" s="104">
        <f t="shared" si="68"/>
        <v>0</v>
      </c>
      <c r="BL62" s="104">
        <f t="shared" si="68"/>
        <v>0</v>
      </c>
      <c r="BM62" s="104">
        <f t="shared" si="68"/>
        <v>0</v>
      </c>
      <c r="BN62" s="104">
        <f t="shared" si="68"/>
        <v>0</v>
      </c>
      <c r="BO62" s="104">
        <f t="shared" si="68"/>
        <v>0</v>
      </c>
      <c r="BP62" s="164">
        <f t="shared" si="10"/>
        <v>0</v>
      </c>
    </row>
    <row r="63" spans="1:69" ht="90" x14ac:dyDescent="0.25">
      <c r="A63" s="31">
        <v>56</v>
      </c>
      <c r="B63" s="78" t="s">
        <v>849</v>
      </c>
      <c r="C63" s="31" t="s">
        <v>141</v>
      </c>
      <c r="D63" s="31" t="s">
        <v>142</v>
      </c>
      <c r="E63" s="31" t="s">
        <v>143</v>
      </c>
      <c r="F63" s="145">
        <v>0</v>
      </c>
      <c r="G63" s="146">
        <v>10366</v>
      </c>
      <c r="H63" s="181">
        <f t="shared" si="11"/>
        <v>1</v>
      </c>
      <c r="I63" s="183">
        <v>0</v>
      </c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61">
        <f t="shared" si="8"/>
        <v>0</v>
      </c>
      <c r="AK63" s="168"/>
      <c r="AL63" s="160">
        <f t="shared" si="12"/>
        <v>0</v>
      </c>
      <c r="AM63" s="162">
        <f t="shared" si="13"/>
        <v>0</v>
      </c>
      <c r="AN63" s="157">
        <f t="shared" si="14"/>
        <v>0</v>
      </c>
      <c r="AO63" s="171"/>
      <c r="AP63" s="104">
        <f t="shared" ref="AP63:BO63" si="69">J63*$I$63</f>
        <v>0</v>
      </c>
      <c r="AQ63" s="104">
        <f t="shared" si="69"/>
        <v>0</v>
      </c>
      <c r="AR63" s="104">
        <f t="shared" si="69"/>
        <v>0</v>
      </c>
      <c r="AS63" s="104">
        <f t="shared" si="69"/>
        <v>0</v>
      </c>
      <c r="AT63" s="104">
        <f t="shared" si="69"/>
        <v>0</v>
      </c>
      <c r="AU63" s="104">
        <f t="shared" si="69"/>
        <v>0</v>
      </c>
      <c r="AV63" s="104">
        <f t="shared" si="69"/>
        <v>0</v>
      </c>
      <c r="AW63" s="104">
        <f t="shared" si="69"/>
        <v>0</v>
      </c>
      <c r="AX63" s="104">
        <f t="shared" si="69"/>
        <v>0</v>
      </c>
      <c r="AY63" s="104">
        <f t="shared" si="69"/>
        <v>0</v>
      </c>
      <c r="AZ63" s="104">
        <f t="shared" si="69"/>
        <v>0</v>
      </c>
      <c r="BA63" s="104">
        <f t="shared" si="69"/>
        <v>0</v>
      </c>
      <c r="BB63" s="104">
        <f t="shared" si="69"/>
        <v>0</v>
      </c>
      <c r="BC63" s="104">
        <f t="shared" si="69"/>
        <v>0</v>
      </c>
      <c r="BD63" s="104">
        <f t="shared" si="69"/>
        <v>0</v>
      </c>
      <c r="BE63" s="104">
        <f t="shared" si="69"/>
        <v>0</v>
      </c>
      <c r="BF63" s="104">
        <f t="shared" si="69"/>
        <v>0</v>
      </c>
      <c r="BG63" s="104">
        <f t="shared" si="69"/>
        <v>0</v>
      </c>
      <c r="BH63" s="104">
        <f t="shared" si="69"/>
        <v>0</v>
      </c>
      <c r="BI63" s="104">
        <f t="shared" si="69"/>
        <v>0</v>
      </c>
      <c r="BJ63" s="104">
        <f t="shared" si="69"/>
        <v>0</v>
      </c>
      <c r="BK63" s="104">
        <f t="shared" si="69"/>
        <v>0</v>
      </c>
      <c r="BL63" s="104">
        <f t="shared" si="69"/>
        <v>0</v>
      </c>
      <c r="BM63" s="104">
        <f t="shared" si="69"/>
        <v>0</v>
      </c>
      <c r="BN63" s="104">
        <f t="shared" si="69"/>
        <v>0</v>
      </c>
      <c r="BO63" s="104">
        <f t="shared" si="69"/>
        <v>0</v>
      </c>
      <c r="BP63" s="164">
        <f t="shared" si="10"/>
        <v>0</v>
      </c>
    </row>
    <row r="64" spans="1:69" ht="90" x14ac:dyDescent="0.25">
      <c r="A64" s="31">
        <v>57</v>
      </c>
      <c r="B64" s="78" t="s">
        <v>849</v>
      </c>
      <c r="C64" s="31" t="s">
        <v>144</v>
      </c>
      <c r="D64" s="31" t="s">
        <v>145</v>
      </c>
      <c r="E64" s="31" t="s">
        <v>143</v>
      </c>
      <c r="F64" s="145">
        <v>42</v>
      </c>
      <c r="G64" s="146">
        <v>9208</v>
      </c>
      <c r="H64" s="181">
        <f t="shared" si="11"/>
        <v>0.20000000000000004</v>
      </c>
      <c r="I64" s="183">
        <v>7366.4</v>
      </c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161">
        <f t="shared" si="8"/>
        <v>0</v>
      </c>
      <c r="AK64" s="168"/>
      <c r="AL64" s="160">
        <f t="shared" si="12"/>
        <v>0</v>
      </c>
      <c r="AM64" s="162">
        <f t="shared" si="13"/>
        <v>0</v>
      </c>
      <c r="AN64" s="157">
        <f t="shared" si="14"/>
        <v>0</v>
      </c>
      <c r="AO64" s="171"/>
      <c r="AP64" s="104">
        <f t="shared" ref="AP64:BO64" si="70">J64*$I$64</f>
        <v>0</v>
      </c>
      <c r="AQ64" s="104">
        <f t="shared" si="70"/>
        <v>0</v>
      </c>
      <c r="AR64" s="104">
        <f t="shared" si="70"/>
        <v>0</v>
      </c>
      <c r="AS64" s="104">
        <f t="shared" si="70"/>
        <v>0</v>
      </c>
      <c r="AT64" s="104">
        <f t="shared" si="70"/>
        <v>0</v>
      </c>
      <c r="AU64" s="104">
        <f t="shared" si="70"/>
        <v>0</v>
      </c>
      <c r="AV64" s="104">
        <f t="shared" si="70"/>
        <v>0</v>
      </c>
      <c r="AW64" s="104">
        <f t="shared" si="70"/>
        <v>0</v>
      </c>
      <c r="AX64" s="104">
        <f t="shared" si="70"/>
        <v>0</v>
      </c>
      <c r="AY64" s="104">
        <f t="shared" si="70"/>
        <v>0</v>
      </c>
      <c r="AZ64" s="104">
        <f t="shared" si="70"/>
        <v>0</v>
      </c>
      <c r="BA64" s="104">
        <f t="shared" si="70"/>
        <v>0</v>
      </c>
      <c r="BB64" s="104">
        <f t="shared" si="70"/>
        <v>0</v>
      </c>
      <c r="BC64" s="104">
        <f t="shared" si="70"/>
        <v>0</v>
      </c>
      <c r="BD64" s="104">
        <f t="shared" si="70"/>
        <v>0</v>
      </c>
      <c r="BE64" s="104">
        <f t="shared" si="70"/>
        <v>0</v>
      </c>
      <c r="BF64" s="104">
        <f t="shared" si="70"/>
        <v>0</v>
      </c>
      <c r="BG64" s="104">
        <f t="shared" si="70"/>
        <v>0</v>
      </c>
      <c r="BH64" s="104">
        <f t="shared" si="70"/>
        <v>0</v>
      </c>
      <c r="BI64" s="104">
        <f t="shared" si="70"/>
        <v>0</v>
      </c>
      <c r="BJ64" s="104">
        <f t="shared" si="70"/>
        <v>0</v>
      </c>
      <c r="BK64" s="104">
        <f t="shared" si="70"/>
        <v>0</v>
      </c>
      <c r="BL64" s="104">
        <f t="shared" si="70"/>
        <v>0</v>
      </c>
      <c r="BM64" s="104">
        <f t="shared" si="70"/>
        <v>0</v>
      </c>
      <c r="BN64" s="104">
        <f t="shared" si="70"/>
        <v>0</v>
      </c>
      <c r="BO64" s="104">
        <f t="shared" si="70"/>
        <v>0</v>
      </c>
      <c r="BP64" s="164">
        <f t="shared" si="10"/>
        <v>0</v>
      </c>
    </row>
    <row r="65" spans="1:69" ht="45" x14ac:dyDescent="0.25">
      <c r="A65" s="31">
        <v>58</v>
      </c>
      <c r="B65" s="78" t="s">
        <v>852</v>
      </c>
      <c r="C65" s="31" t="s">
        <v>146</v>
      </c>
      <c r="D65" s="31" t="s">
        <v>147</v>
      </c>
      <c r="E65" s="31" t="s">
        <v>148</v>
      </c>
      <c r="F65" s="145">
        <v>72</v>
      </c>
      <c r="G65" s="146">
        <v>1598</v>
      </c>
      <c r="H65" s="181">
        <f t="shared" si="11"/>
        <v>0.19999999999999996</v>
      </c>
      <c r="I65" s="183">
        <v>1278.4000000000001</v>
      </c>
      <c r="J65" s="92"/>
      <c r="K65" s="92"/>
      <c r="L65" s="92"/>
      <c r="M65" s="92"/>
      <c r="N65" s="92"/>
      <c r="O65" s="92"/>
      <c r="P65" s="92"/>
      <c r="Q65" s="92">
        <v>6</v>
      </c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161">
        <f t="shared" si="8"/>
        <v>6</v>
      </c>
      <c r="AK65" s="168"/>
      <c r="AL65" s="160">
        <f t="shared" si="12"/>
        <v>7670.4000000000005</v>
      </c>
      <c r="AM65" s="162">
        <f t="shared" si="13"/>
        <v>0</v>
      </c>
      <c r="AN65" s="157">
        <f t="shared" si="14"/>
        <v>7670.4000000000005</v>
      </c>
      <c r="AO65" s="171"/>
      <c r="AP65" s="104">
        <f t="shared" ref="AP65:BO65" si="71">J65*$I$65</f>
        <v>0</v>
      </c>
      <c r="AQ65" s="104">
        <f t="shared" si="71"/>
        <v>0</v>
      </c>
      <c r="AR65" s="104">
        <f t="shared" si="71"/>
        <v>0</v>
      </c>
      <c r="AS65" s="104">
        <f t="shared" si="71"/>
        <v>0</v>
      </c>
      <c r="AT65" s="104">
        <f t="shared" si="71"/>
        <v>0</v>
      </c>
      <c r="AU65" s="104">
        <f t="shared" si="71"/>
        <v>0</v>
      </c>
      <c r="AV65" s="104">
        <f t="shared" si="71"/>
        <v>0</v>
      </c>
      <c r="AW65" s="104">
        <f t="shared" si="71"/>
        <v>7670.4000000000005</v>
      </c>
      <c r="AX65" s="104">
        <f t="shared" si="71"/>
        <v>0</v>
      </c>
      <c r="AY65" s="104">
        <f t="shared" si="71"/>
        <v>0</v>
      </c>
      <c r="AZ65" s="104">
        <f t="shared" si="71"/>
        <v>0</v>
      </c>
      <c r="BA65" s="104">
        <f t="shared" si="71"/>
        <v>0</v>
      </c>
      <c r="BB65" s="104">
        <f t="shared" si="71"/>
        <v>0</v>
      </c>
      <c r="BC65" s="104">
        <f t="shared" si="71"/>
        <v>0</v>
      </c>
      <c r="BD65" s="104">
        <f t="shared" si="71"/>
        <v>0</v>
      </c>
      <c r="BE65" s="104">
        <f t="shared" si="71"/>
        <v>0</v>
      </c>
      <c r="BF65" s="104">
        <f t="shared" si="71"/>
        <v>0</v>
      </c>
      <c r="BG65" s="104">
        <f t="shared" si="71"/>
        <v>0</v>
      </c>
      <c r="BH65" s="104">
        <f t="shared" si="71"/>
        <v>0</v>
      </c>
      <c r="BI65" s="104">
        <f t="shared" si="71"/>
        <v>0</v>
      </c>
      <c r="BJ65" s="104">
        <f t="shared" si="71"/>
        <v>0</v>
      </c>
      <c r="BK65" s="104">
        <f t="shared" si="71"/>
        <v>0</v>
      </c>
      <c r="BL65" s="104">
        <f t="shared" si="71"/>
        <v>0</v>
      </c>
      <c r="BM65" s="104">
        <f t="shared" si="71"/>
        <v>0</v>
      </c>
      <c r="BN65" s="104">
        <f t="shared" si="71"/>
        <v>0</v>
      </c>
      <c r="BO65" s="104">
        <f t="shared" si="71"/>
        <v>0</v>
      </c>
      <c r="BP65" s="164">
        <f t="shared" si="10"/>
        <v>7670.4000000000005</v>
      </c>
      <c r="BQ65" s="55"/>
    </row>
    <row r="66" spans="1:69" ht="45" x14ac:dyDescent="0.25">
      <c r="A66" s="31">
        <v>59</v>
      </c>
      <c r="B66" s="78" t="s">
        <v>852</v>
      </c>
      <c r="C66" s="31" t="s">
        <v>149</v>
      </c>
      <c r="D66" s="31" t="s">
        <v>150</v>
      </c>
      <c r="E66" s="31" t="s">
        <v>148</v>
      </c>
      <c r="F66" s="145">
        <v>5</v>
      </c>
      <c r="G66" s="146">
        <v>3977</v>
      </c>
      <c r="H66" s="181">
        <f t="shared" si="11"/>
        <v>0.2</v>
      </c>
      <c r="I66" s="183">
        <v>3181.6</v>
      </c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161">
        <f t="shared" si="8"/>
        <v>0</v>
      </c>
      <c r="AK66" s="168"/>
      <c r="AL66" s="160">
        <f t="shared" si="12"/>
        <v>0</v>
      </c>
      <c r="AM66" s="162">
        <f t="shared" si="13"/>
        <v>0</v>
      </c>
      <c r="AN66" s="157">
        <f t="shared" si="14"/>
        <v>0</v>
      </c>
      <c r="AO66" s="171"/>
      <c r="AP66" s="104">
        <f t="shared" ref="AP66:BO66" si="72">J66*$I$66</f>
        <v>0</v>
      </c>
      <c r="AQ66" s="104">
        <f t="shared" si="72"/>
        <v>0</v>
      </c>
      <c r="AR66" s="104">
        <f t="shared" si="72"/>
        <v>0</v>
      </c>
      <c r="AS66" s="104">
        <f t="shared" si="72"/>
        <v>0</v>
      </c>
      <c r="AT66" s="104">
        <f t="shared" si="72"/>
        <v>0</v>
      </c>
      <c r="AU66" s="104">
        <f t="shared" si="72"/>
        <v>0</v>
      </c>
      <c r="AV66" s="104">
        <f t="shared" si="72"/>
        <v>0</v>
      </c>
      <c r="AW66" s="104">
        <f t="shared" si="72"/>
        <v>0</v>
      </c>
      <c r="AX66" s="104">
        <f t="shared" si="72"/>
        <v>0</v>
      </c>
      <c r="AY66" s="104">
        <f t="shared" si="72"/>
        <v>0</v>
      </c>
      <c r="AZ66" s="104">
        <f t="shared" si="72"/>
        <v>0</v>
      </c>
      <c r="BA66" s="104">
        <f t="shared" si="72"/>
        <v>0</v>
      </c>
      <c r="BB66" s="104">
        <f t="shared" si="72"/>
        <v>0</v>
      </c>
      <c r="BC66" s="104">
        <f t="shared" si="72"/>
        <v>0</v>
      </c>
      <c r="BD66" s="104">
        <f t="shared" si="72"/>
        <v>0</v>
      </c>
      <c r="BE66" s="104">
        <f t="shared" si="72"/>
        <v>0</v>
      </c>
      <c r="BF66" s="104">
        <f t="shared" si="72"/>
        <v>0</v>
      </c>
      <c r="BG66" s="104">
        <f t="shared" si="72"/>
        <v>0</v>
      </c>
      <c r="BH66" s="104">
        <f t="shared" si="72"/>
        <v>0</v>
      </c>
      <c r="BI66" s="104">
        <f t="shared" si="72"/>
        <v>0</v>
      </c>
      <c r="BJ66" s="104">
        <f t="shared" si="72"/>
        <v>0</v>
      </c>
      <c r="BK66" s="104">
        <f t="shared" si="72"/>
        <v>0</v>
      </c>
      <c r="BL66" s="104">
        <f t="shared" si="72"/>
        <v>0</v>
      </c>
      <c r="BM66" s="104">
        <f t="shared" si="72"/>
        <v>0</v>
      </c>
      <c r="BN66" s="104">
        <f t="shared" si="72"/>
        <v>0</v>
      </c>
      <c r="BO66" s="104">
        <f t="shared" si="72"/>
        <v>0</v>
      </c>
      <c r="BP66" s="164">
        <f t="shared" si="10"/>
        <v>0</v>
      </c>
    </row>
    <row r="67" spans="1:69" ht="45" x14ac:dyDescent="0.25">
      <c r="A67" s="105">
        <v>60</v>
      </c>
      <c r="B67" s="78" t="s">
        <v>852</v>
      </c>
      <c r="C67" s="31" t="s">
        <v>151</v>
      </c>
      <c r="D67" s="31" t="s">
        <v>152</v>
      </c>
      <c r="E67" s="31" t="s">
        <v>148</v>
      </c>
      <c r="F67" s="145">
        <v>11</v>
      </c>
      <c r="G67" s="146">
        <v>1734</v>
      </c>
      <c r="H67" s="181">
        <f t="shared" si="11"/>
        <v>0.19999999999999998</v>
      </c>
      <c r="I67" s="183">
        <v>1387.2</v>
      </c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161">
        <f t="shared" si="8"/>
        <v>0</v>
      </c>
      <c r="AK67" s="168"/>
      <c r="AL67" s="160">
        <f t="shared" si="12"/>
        <v>0</v>
      </c>
      <c r="AM67" s="162">
        <f t="shared" si="13"/>
        <v>0</v>
      </c>
      <c r="AN67" s="157">
        <f t="shared" si="14"/>
        <v>0</v>
      </c>
      <c r="AO67" s="171"/>
      <c r="AP67" s="104">
        <f t="shared" ref="AP67:BO67" si="73">J67*$I$67</f>
        <v>0</v>
      </c>
      <c r="AQ67" s="104">
        <f t="shared" si="73"/>
        <v>0</v>
      </c>
      <c r="AR67" s="104">
        <f t="shared" si="73"/>
        <v>0</v>
      </c>
      <c r="AS67" s="104">
        <f t="shared" si="73"/>
        <v>0</v>
      </c>
      <c r="AT67" s="104">
        <f t="shared" si="73"/>
        <v>0</v>
      </c>
      <c r="AU67" s="104">
        <f t="shared" si="73"/>
        <v>0</v>
      </c>
      <c r="AV67" s="104">
        <f t="shared" si="73"/>
        <v>0</v>
      </c>
      <c r="AW67" s="104">
        <f t="shared" si="73"/>
        <v>0</v>
      </c>
      <c r="AX67" s="104">
        <f t="shared" si="73"/>
        <v>0</v>
      </c>
      <c r="AY67" s="104">
        <f t="shared" si="73"/>
        <v>0</v>
      </c>
      <c r="AZ67" s="104">
        <f t="shared" si="73"/>
        <v>0</v>
      </c>
      <c r="BA67" s="104">
        <f t="shared" si="73"/>
        <v>0</v>
      </c>
      <c r="BB67" s="104">
        <f t="shared" si="73"/>
        <v>0</v>
      </c>
      <c r="BC67" s="104">
        <f t="shared" si="73"/>
        <v>0</v>
      </c>
      <c r="BD67" s="104">
        <f t="shared" si="73"/>
        <v>0</v>
      </c>
      <c r="BE67" s="104">
        <f t="shared" si="73"/>
        <v>0</v>
      </c>
      <c r="BF67" s="104">
        <f t="shared" si="73"/>
        <v>0</v>
      </c>
      <c r="BG67" s="104">
        <f t="shared" si="73"/>
        <v>0</v>
      </c>
      <c r="BH67" s="104">
        <f t="shared" si="73"/>
        <v>0</v>
      </c>
      <c r="BI67" s="104">
        <f t="shared" si="73"/>
        <v>0</v>
      </c>
      <c r="BJ67" s="104">
        <f t="shared" si="73"/>
        <v>0</v>
      </c>
      <c r="BK67" s="104">
        <f t="shared" si="73"/>
        <v>0</v>
      </c>
      <c r="BL67" s="104">
        <f t="shared" si="73"/>
        <v>0</v>
      </c>
      <c r="BM67" s="104">
        <f t="shared" si="73"/>
        <v>0</v>
      </c>
      <c r="BN67" s="104">
        <f t="shared" si="73"/>
        <v>0</v>
      </c>
      <c r="BO67" s="104">
        <f t="shared" si="73"/>
        <v>0</v>
      </c>
      <c r="BP67" s="164">
        <f t="shared" si="10"/>
        <v>0</v>
      </c>
    </row>
    <row r="68" spans="1:69" ht="45" x14ac:dyDescent="0.25">
      <c r="A68" s="31">
        <v>61</v>
      </c>
      <c r="B68" s="78" t="s">
        <v>852</v>
      </c>
      <c r="C68" s="31" t="s">
        <v>153</v>
      </c>
      <c r="D68" s="31" t="s">
        <v>154</v>
      </c>
      <c r="E68" s="31" t="s">
        <v>148</v>
      </c>
      <c r="F68" s="145">
        <v>0</v>
      </c>
      <c r="G68" s="146">
        <v>4350</v>
      </c>
      <c r="H68" s="181">
        <f t="shared" si="11"/>
        <v>1</v>
      </c>
      <c r="I68" s="183">
        <v>0</v>
      </c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161">
        <f t="shared" si="8"/>
        <v>0</v>
      </c>
      <c r="AK68" s="168"/>
      <c r="AL68" s="160">
        <f t="shared" si="12"/>
        <v>0</v>
      </c>
      <c r="AM68" s="162">
        <f t="shared" si="13"/>
        <v>0</v>
      </c>
      <c r="AN68" s="157">
        <f t="shared" si="14"/>
        <v>0</v>
      </c>
      <c r="AO68" s="171"/>
      <c r="AP68" s="104">
        <f t="shared" ref="AP68:BO68" si="74">J68*$I$68</f>
        <v>0</v>
      </c>
      <c r="AQ68" s="104">
        <f t="shared" si="74"/>
        <v>0</v>
      </c>
      <c r="AR68" s="104">
        <f t="shared" si="74"/>
        <v>0</v>
      </c>
      <c r="AS68" s="104">
        <f t="shared" si="74"/>
        <v>0</v>
      </c>
      <c r="AT68" s="104">
        <f t="shared" si="74"/>
        <v>0</v>
      </c>
      <c r="AU68" s="104">
        <f t="shared" si="74"/>
        <v>0</v>
      </c>
      <c r="AV68" s="104">
        <f t="shared" si="74"/>
        <v>0</v>
      </c>
      <c r="AW68" s="104">
        <f t="shared" si="74"/>
        <v>0</v>
      </c>
      <c r="AX68" s="104">
        <f t="shared" si="74"/>
        <v>0</v>
      </c>
      <c r="AY68" s="104">
        <f t="shared" si="74"/>
        <v>0</v>
      </c>
      <c r="AZ68" s="104">
        <f t="shared" si="74"/>
        <v>0</v>
      </c>
      <c r="BA68" s="104">
        <f t="shared" si="74"/>
        <v>0</v>
      </c>
      <c r="BB68" s="104">
        <f t="shared" si="74"/>
        <v>0</v>
      </c>
      <c r="BC68" s="104">
        <f t="shared" si="74"/>
        <v>0</v>
      </c>
      <c r="BD68" s="104">
        <f t="shared" si="74"/>
        <v>0</v>
      </c>
      <c r="BE68" s="104">
        <f t="shared" si="74"/>
        <v>0</v>
      </c>
      <c r="BF68" s="104">
        <f t="shared" si="74"/>
        <v>0</v>
      </c>
      <c r="BG68" s="104">
        <f t="shared" si="74"/>
        <v>0</v>
      </c>
      <c r="BH68" s="104">
        <f t="shared" si="74"/>
        <v>0</v>
      </c>
      <c r="BI68" s="104">
        <f t="shared" si="74"/>
        <v>0</v>
      </c>
      <c r="BJ68" s="104">
        <f t="shared" si="74"/>
        <v>0</v>
      </c>
      <c r="BK68" s="104">
        <f t="shared" si="74"/>
        <v>0</v>
      </c>
      <c r="BL68" s="104">
        <f t="shared" si="74"/>
        <v>0</v>
      </c>
      <c r="BM68" s="104">
        <f t="shared" si="74"/>
        <v>0</v>
      </c>
      <c r="BN68" s="104">
        <f t="shared" si="74"/>
        <v>0</v>
      </c>
      <c r="BO68" s="104">
        <f t="shared" si="74"/>
        <v>0</v>
      </c>
      <c r="BP68" s="164">
        <f t="shared" si="10"/>
        <v>0</v>
      </c>
    </row>
    <row r="69" spans="1:69" ht="45" x14ac:dyDescent="0.25">
      <c r="A69" s="105">
        <v>62</v>
      </c>
      <c r="B69" s="78" t="s">
        <v>852</v>
      </c>
      <c r="C69" s="31" t="s">
        <v>155</v>
      </c>
      <c r="D69" s="31" t="s">
        <v>156</v>
      </c>
      <c r="E69" s="31" t="s">
        <v>148</v>
      </c>
      <c r="F69" s="145">
        <v>4</v>
      </c>
      <c r="G69" s="146">
        <v>5052</v>
      </c>
      <c r="H69" s="181">
        <f t="shared" si="11"/>
        <v>0.2</v>
      </c>
      <c r="I69" s="183">
        <v>4041.6</v>
      </c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161">
        <f t="shared" si="8"/>
        <v>0</v>
      </c>
      <c r="AK69" s="168"/>
      <c r="AL69" s="160">
        <f t="shared" si="12"/>
        <v>0</v>
      </c>
      <c r="AM69" s="162">
        <f t="shared" si="13"/>
        <v>0</v>
      </c>
      <c r="AN69" s="157">
        <f t="shared" si="14"/>
        <v>0</v>
      </c>
      <c r="AO69" s="171"/>
      <c r="AP69" s="104">
        <f t="shared" ref="AP69:BO69" si="75">J69*$I$69</f>
        <v>0</v>
      </c>
      <c r="AQ69" s="104">
        <f t="shared" si="75"/>
        <v>0</v>
      </c>
      <c r="AR69" s="104">
        <f t="shared" si="75"/>
        <v>0</v>
      </c>
      <c r="AS69" s="104">
        <f t="shared" si="75"/>
        <v>0</v>
      </c>
      <c r="AT69" s="104">
        <f t="shared" si="75"/>
        <v>0</v>
      </c>
      <c r="AU69" s="104">
        <f t="shared" si="75"/>
        <v>0</v>
      </c>
      <c r="AV69" s="104">
        <f t="shared" si="75"/>
        <v>0</v>
      </c>
      <c r="AW69" s="104">
        <f t="shared" si="75"/>
        <v>0</v>
      </c>
      <c r="AX69" s="104">
        <f t="shared" si="75"/>
        <v>0</v>
      </c>
      <c r="AY69" s="104">
        <f t="shared" si="75"/>
        <v>0</v>
      </c>
      <c r="AZ69" s="104">
        <f t="shared" si="75"/>
        <v>0</v>
      </c>
      <c r="BA69" s="104">
        <f t="shared" si="75"/>
        <v>0</v>
      </c>
      <c r="BB69" s="104">
        <f t="shared" si="75"/>
        <v>0</v>
      </c>
      <c r="BC69" s="104">
        <f t="shared" si="75"/>
        <v>0</v>
      </c>
      <c r="BD69" s="104">
        <f t="shared" si="75"/>
        <v>0</v>
      </c>
      <c r="BE69" s="104">
        <f t="shared" si="75"/>
        <v>0</v>
      </c>
      <c r="BF69" s="104">
        <f t="shared" si="75"/>
        <v>0</v>
      </c>
      <c r="BG69" s="104">
        <f t="shared" si="75"/>
        <v>0</v>
      </c>
      <c r="BH69" s="104">
        <f t="shared" si="75"/>
        <v>0</v>
      </c>
      <c r="BI69" s="104">
        <f t="shared" si="75"/>
        <v>0</v>
      </c>
      <c r="BJ69" s="104">
        <f t="shared" si="75"/>
        <v>0</v>
      </c>
      <c r="BK69" s="104">
        <f t="shared" si="75"/>
        <v>0</v>
      </c>
      <c r="BL69" s="104">
        <f t="shared" si="75"/>
        <v>0</v>
      </c>
      <c r="BM69" s="104">
        <f t="shared" si="75"/>
        <v>0</v>
      </c>
      <c r="BN69" s="104">
        <f t="shared" si="75"/>
        <v>0</v>
      </c>
      <c r="BO69" s="104">
        <f t="shared" si="75"/>
        <v>0</v>
      </c>
      <c r="BP69" s="164">
        <f t="shared" si="10"/>
        <v>0</v>
      </c>
    </row>
    <row r="70" spans="1:69" ht="60" x14ac:dyDescent="0.25">
      <c r="A70" s="31">
        <v>63</v>
      </c>
      <c r="B70" s="78" t="s">
        <v>852</v>
      </c>
      <c r="C70" s="31" t="s">
        <v>157</v>
      </c>
      <c r="D70" s="31" t="s">
        <v>158</v>
      </c>
      <c r="E70" s="31" t="s">
        <v>148</v>
      </c>
      <c r="F70" s="145">
        <v>81</v>
      </c>
      <c r="G70" s="146">
        <v>3243</v>
      </c>
      <c r="H70" s="181">
        <f t="shared" si="11"/>
        <v>0.19999999999999998</v>
      </c>
      <c r="I70" s="183">
        <v>2594.4</v>
      </c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161">
        <f t="shared" si="8"/>
        <v>0</v>
      </c>
      <c r="AK70" s="168"/>
      <c r="AL70" s="160">
        <f t="shared" si="12"/>
        <v>0</v>
      </c>
      <c r="AM70" s="162">
        <f t="shared" si="13"/>
        <v>0</v>
      </c>
      <c r="AN70" s="157">
        <f t="shared" si="14"/>
        <v>0</v>
      </c>
      <c r="AO70" s="171"/>
      <c r="AP70" s="104">
        <f t="shared" ref="AP70:BO70" si="76">J70*$I$70</f>
        <v>0</v>
      </c>
      <c r="AQ70" s="104">
        <f t="shared" si="76"/>
        <v>0</v>
      </c>
      <c r="AR70" s="104">
        <f t="shared" si="76"/>
        <v>0</v>
      </c>
      <c r="AS70" s="104">
        <f t="shared" si="76"/>
        <v>0</v>
      </c>
      <c r="AT70" s="104">
        <f t="shared" si="76"/>
        <v>0</v>
      </c>
      <c r="AU70" s="104">
        <f t="shared" si="76"/>
        <v>0</v>
      </c>
      <c r="AV70" s="104">
        <f t="shared" si="76"/>
        <v>0</v>
      </c>
      <c r="AW70" s="104">
        <f t="shared" si="76"/>
        <v>0</v>
      </c>
      <c r="AX70" s="104">
        <f t="shared" si="76"/>
        <v>0</v>
      </c>
      <c r="AY70" s="104">
        <f t="shared" si="76"/>
        <v>0</v>
      </c>
      <c r="AZ70" s="104">
        <f t="shared" si="76"/>
        <v>0</v>
      </c>
      <c r="BA70" s="104">
        <f t="shared" si="76"/>
        <v>0</v>
      </c>
      <c r="BB70" s="104">
        <f t="shared" si="76"/>
        <v>0</v>
      </c>
      <c r="BC70" s="104">
        <f t="shared" si="76"/>
        <v>0</v>
      </c>
      <c r="BD70" s="104">
        <f t="shared" si="76"/>
        <v>0</v>
      </c>
      <c r="BE70" s="104">
        <f t="shared" si="76"/>
        <v>0</v>
      </c>
      <c r="BF70" s="104">
        <f t="shared" si="76"/>
        <v>0</v>
      </c>
      <c r="BG70" s="104">
        <f t="shared" si="76"/>
        <v>0</v>
      </c>
      <c r="BH70" s="104">
        <f t="shared" si="76"/>
        <v>0</v>
      </c>
      <c r="BI70" s="104">
        <f t="shared" si="76"/>
        <v>0</v>
      </c>
      <c r="BJ70" s="104">
        <f t="shared" si="76"/>
        <v>0</v>
      </c>
      <c r="BK70" s="104">
        <f t="shared" si="76"/>
        <v>0</v>
      </c>
      <c r="BL70" s="104">
        <f t="shared" si="76"/>
        <v>0</v>
      </c>
      <c r="BM70" s="104">
        <f t="shared" si="76"/>
        <v>0</v>
      </c>
      <c r="BN70" s="104">
        <f t="shared" si="76"/>
        <v>0</v>
      </c>
      <c r="BO70" s="104">
        <f t="shared" si="76"/>
        <v>0</v>
      </c>
      <c r="BP70" s="164">
        <f t="shared" si="10"/>
        <v>0</v>
      </c>
    </row>
    <row r="71" spans="1:69" ht="60" x14ac:dyDescent="0.25">
      <c r="A71" s="31">
        <v>64</v>
      </c>
      <c r="B71" s="78" t="s">
        <v>852</v>
      </c>
      <c r="C71" s="31" t="s">
        <v>159</v>
      </c>
      <c r="D71" s="31" t="s">
        <v>160</v>
      </c>
      <c r="E71" s="31" t="s">
        <v>148</v>
      </c>
      <c r="F71" s="145">
        <v>86</v>
      </c>
      <c r="G71" s="146">
        <v>3243</v>
      </c>
      <c r="H71" s="181">
        <f t="shared" si="11"/>
        <v>0.19999999999999998</v>
      </c>
      <c r="I71" s="183">
        <v>2594.4</v>
      </c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161">
        <f t="shared" si="8"/>
        <v>0</v>
      </c>
      <c r="AK71" s="168"/>
      <c r="AL71" s="160">
        <f t="shared" si="12"/>
        <v>0</v>
      </c>
      <c r="AM71" s="162">
        <f t="shared" si="13"/>
        <v>0</v>
      </c>
      <c r="AN71" s="157">
        <f t="shared" si="14"/>
        <v>0</v>
      </c>
      <c r="AO71" s="171"/>
      <c r="AP71" s="104">
        <f t="shared" ref="AP71:BO71" si="77">J71*$I$71</f>
        <v>0</v>
      </c>
      <c r="AQ71" s="104">
        <f t="shared" si="77"/>
        <v>0</v>
      </c>
      <c r="AR71" s="104">
        <f t="shared" si="77"/>
        <v>0</v>
      </c>
      <c r="AS71" s="104">
        <f t="shared" si="77"/>
        <v>0</v>
      </c>
      <c r="AT71" s="104">
        <f t="shared" si="77"/>
        <v>0</v>
      </c>
      <c r="AU71" s="104">
        <f t="shared" si="77"/>
        <v>0</v>
      </c>
      <c r="AV71" s="104">
        <f t="shared" si="77"/>
        <v>0</v>
      </c>
      <c r="AW71" s="104">
        <f t="shared" si="77"/>
        <v>0</v>
      </c>
      <c r="AX71" s="104">
        <f t="shared" si="77"/>
        <v>0</v>
      </c>
      <c r="AY71" s="104">
        <f t="shared" si="77"/>
        <v>0</v>
      </c>
      <c r="AZ71" s="104">
        <f t="shared" si="77"/>
        <v>0</v>
      </c>
      <c r="BA71" s="104">
        <f t="shared" si="77"/>
        <v>0</v>
      </c>
      <c r="BB71" s="104">
        <f t="shared" si="77"/>
        <v>0</v>
      </c>
      <c r="BC71" s="104">
        <f t="shared" si="77"/>
        <v>0</v>
      </c>
      <c r="BD71" s="104">
        <f t="shared" si="77"/>
        <v>0</v>
      </c>
      <c r="BE71" s="104">
        <f t="shared" si="77"/>
        <v>0</v>
      </c>
      <c r="BF71" s="104">
        <f t="shared" si="77"/>
        <v>0</v>
      </c>
      <c r="BG71" s="104">
        <f t="shared" si="77"/>
        <v>0</v>
      </c>
      <c r="BH71" s="104">
        <f t="shared" si="77"/>
        <v>0</v>
      </c>
      <c r="BI71" s="104">
        <f t="shared" si="77"/>
        <v>0</v>
      </c>
      <c r="BJ71" s="104">
        <f t="shared" si="77"/>
        <v>0</v>
      </c>
      <c r="BK71" s="104">
        <f t="shared" si="77"/>
        <v>0</v>
      </c>
      <c r="BL71" s="104">
        <f t="shared" si="77"/>
        <v>0</v>
      </c>
      <c r="BM71" s="104">
        <f t="shared" si="77"/>
        <v>0</v>
      </c>
      <c r="BN71" s="104">
        <f t="shared" si="77"/>
        <v>0</v>
      </c>
      <c r="BO71" s="104">
        <f t="shared" si="77"/>
        <v>0</v>
      </c>
      <c r="BP71" s="164">
        <f t="shared" si="10"/>
        <v>0</v>
      </c>
    </row>
    <row r="72" spans="1:69" ht="45" x14ac:dyDescent="0.25">
      <c r="A72" s="31">
        <v>65</v>
      </c>
      <c r="B72" s="78" t="s">
        <v>852</v>
      </c>
      <c r="C72" s="31" t="s">
        <v>161</v>
      </c>
      <c r="D72" s="31" t="s">
        <v>162</v>
      </c>
      <c r="E72" s="31" t="s">
        <v>148</v>
      </c>
      <c r="F72" s="145">
        <v>0</v>
      </c>
      <c r="G72" s="146">
        <v>5374</v>
      </c>
      <c r="H72" s="181">
        <f t="shared" si="11"/>
        <v>1</v>
      </c>
      <c r="I72" s="183">
        <v>0</v>
      </c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161">
        <f t="shared" ref="AJ72:AJ135" si="78">SUM(J72:AI72)</f>
        <v>0</v>
      </c>
      <c r="AK72" s="168"/>
      <c r="AL72" s="160">
        <f t="shared" si="12"/>
        <v>0</v>
      </c>
      <c r="AM72" s="162">
        <f t="shared" si="13"/>
        <v>0</v>
      </c>
      <c r="AN72" s="157">
        <f t="shared" ref="AN72:AN135" si="79">SUM(AP72:BL72)</f>
        <v>0</v>
      </c>
      <c r="AO72" s="171"/>
      <c r="AP72" s="104">
        <f t="shared" ref="AP72:BO72" si="80">J72*$I$72</f>
        <v>0</v>
      </c>
      <c r="AQ72" s="104">
        <f t="shared" si="80"/>
        <v>0</v>
      </c>
      <c r="AR72" s="104">
        <f t="shared" si="80"/>
        <v>0</v>
      </c>
      <c r="AS72" s="104">
        <f t="shared" si="80"/>
        <v>0</v>
      </c>
      <c r="AT72" s="104">
        <f t="shared" si="80"/>
        <v>0</v>
      </c>
      <c r="AU72" s="104">
        <f t="shared" si="80"/>
        <v>0</v>
      </c>
      <c r="AV72" s="104">
        <f t="shared" si="80"/>
        <v>0</v>
      </c>
      <c r="AW72" s="104">
        <f t="shared" si="80"/>
        <v>0</v>
      </c>
      <c r="AX72" s="104">
        <f t="shared" si="80"/>
        <v>0</v>
      </c>
      <c r="AY72" s="104">
        <f t="shared" si="80"/>
        <v>0</v>
      </c>
      <c r="AZ72" s="104">
        <f t="shared" si="80"/>
        <v>0</v>
      </c>
      <c r="BA72" s="104">
        <f t="shared" si="80"/>
        <v>0</v>
      </c>
      <c r="BB72" s="104">
        <f t="shared" si="80"/>
        <v>0</v>
      </c>
      <c r="BC72" s="104">
        <f t="shared" si="80"/>
        <v>0</v>
      </c>
      <c r="BD72" s="104">
        <f t="shared" si="80"/>
        <v>0</v>
      </c>
      <c r="BE72" s="104">
        <f t="shared" si="80"/>
        <v>0</v>
      </c>
      <c r="BF72" s="104">
        <f t="shared" si="80"/>
        <v>0</v>
      </c>
      <c r="BG72" s="104">
        <f t="shared" si="80"/>
        <v>0</v>
      </c>
      <c r="BH72" s="104">
        <f t="shared" si="80"/>
        <v>0</v>
      </c>
      <c r="BI72" s="104">
        <f t="shared" si="80"/>
        <v>0</v>
      </c>
      <c r="BJ72" s="104">
        <f t="shared" si="80"/>
        <v>0</v>
      </c>
      <c r="BK72" s="104">
        <f t="shared" si="80"/>
        <v>0</v>
      </c>
      <c r="BL72" s="104">
        <f t="shared" si="80"/>
        <v>0</v>
      </c>
      <c r="BM72" s="104">
        <f t="shared" si="80"/>
        <v>0</v>
      </c>
      <c r="BN72" s="104">
        <f t="shared" si="80"/>
        <v>0</v>
      </c>
      <c r="BO72" s="104">
        <f t="shared" si="80"/>
        <v>0</v>
      </c>
      <c r="BP72" s="164">
        <f t="shared" ref="BP72:BP135" si="81">SUM(AP72:BO72)</f>
        <v>0</v>
      </c>
    </row>
    <row r="73" spans="1:69" ht="60" x14ac:dyDescent="0.25">
      <c r="A73" s="31">
        <v>66</v>
      </c>
      <c r="B73" s="78" t="s">
        <v>852</v>
      </c>
      <c r="C73" s="31" t="s">
        <v>163</v>
      </c>
      <c r="D73" s="31" t="s">
        <v>164</v>
      </c>
      <c r="E73" s="31" t="s">
        <v>148</v>
      </c>
      <c r="F73" s="145">
        <v>129</v>
      </c>
      <c r="G73" s="146">
        <v>732</v>
      </c>
      <c r="H73" s="181">
        <f t="shared" ref="H73:H136" si="82">+(G73-I73)/G73</f>
        <v>0.19999999999999996</v>
      </c>
      <c r="I73" s="183">
        <v>585.6</v>
      </c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161">
        <f t="shared" si="78"/>
        <v>0</v>
      </c>
      <c r="AK73" s="168"/>
      <c r="AL73" s="160">
        <f t="shared" ref="AL73:AL136" si="83">I73*AJ73</f>
        <v>0</v>
      </c>
      <c r="AM73" s="162">
        <f t="shared" ref="AM73:AM136" si="84">AN73-AL73</f>
        <v>0</v>
      </c>
      <c r="AN73" s="157">
        <f t="shared" si="79"/>
        <v>0</v>
      </c>
      <c r="AO73" s="171"/>
      <c r="AP73" s="104">
        <f t="shared" ref="AP73:BO73" si="85">J73*$I$73</f>
        <v>0</v>
      </c>
      <c r="AQ73" s="104">
        <f t="shared" si="85"/>
        <v>0</v>
      </c>
      <c r="AR73" s="104">
        <f t="shared" si="85"/>
        <v>0</v>
      </c>
      <c r="AS73" s="104">
        <f t="shared" si="85"/>
        <v>0</v>
      </c>
      <c r="AT73" s="104">
        <f t="shared" si="85"/>
        <v>0</v>
      </c>
      <c r="AU73" s="104">
        <f t="shared" si="85"/>
        <v>0</v>
      </c>
      <c r="AV73" s="104">
        <f t="shared" si="85"/>
        <v>0</v>
      </c>
      <c r="AW73" s="104">
        <f t="shared" si="85"/>
        <v>0</v>
      </c>
      <c r="AX73" s="104">
        <f t="shared" si="85"/>
        <v>0</v>
      </c>
      <c r="AY73" s="104">
        <f t="shared" si="85"/>
        <v>0</v>
      </c>
      <c r="AZ73" s="104">
        <f t="shared" si="85"/>
        <v>0</v>
      </c>
      <c r="BA73" s="104">
        <f t="shared" si="85"/>
        <v>0</v>
      </c>
      <c r="BB73" s="104">
        <f t="shared" si="85"/>
        <v>0</v>
      </c>
      <c r="BC73" s="104">
        <f t="shared" si="85"/>
        <v>0</v>
      </c>
      <c r="BD73" s="104">
        <f t="shared" si="85"/>
        <v>0</v>
      </c>
      <c r="BE73" s="104">
        <f t="shared" si="85"/>
        <v>0</v>
      </c>
      <c r="BF73" s="104">
        <f t="shared" si="85"/>
        <v>0</v>
      </c>
      <c r="BG73" s="104">
        <f t="shared" si="85"/>
        <v>0</v>
      </c>
      <c r="BH73" s="104">
        <f t="shared" si="85"/>
        <v>0</v>
      </c>
      <c r="BI73" s="104">
        <f t="shared" si="85"/>
        <v>0</v>
      </c>
      <c r="BJ73" s="104">
        <f t="shared" si="85"/>
        <v>0</v>
      </c>
      <c r="BK73" s="104">
        <f t="shared" si="85"/>
        <v>0</v>
      </c>
      <c r="BL73" s="104">
        <f t="shared" si="85"/>
        <v>0</v>
      </c>
      <c r="BM73" s="104">
        <f t="shared" si="85"/>
        <v>0</v>
      </c>
      <c r="BN73" s="104">
        <f t="shared" si="85"/>
        <v>0</v>
      </c>
      <c r="BO73" s="104">
        <f t="shared" si="85"/>
        <v>0</v>
      </c>
      <c r="BP73" s="164">
        <f t="shared" si="81"/>
        <v>0</v>
      </c>
    </row>
    <row r="74" spans="1:69" ht="60" x14ac:dyDescent="0.25">
      <c r="A74" s="31">
        <v>67</v>
      </c>
      <c r="B74" s="78" t="s">
        <v>852</v>
      </c>
      <c r="C74" s="31" t="s">
        <v>165</v>
      </c>
      <c r="D74" s="31" t="s">
        <v>166</v>
      </c>
      <c r="E74" s="31" t="s">
        <v>148</v>
      </c>
      <c r="F74" s="145">
        <v>50</v>
      </c>
      <c r="G74" s="146">
        <v>351</v>
      </c>
      <c r="H74" s="181">
        <f t="shared" si="82"/>
        <v>0.19999999999999996</v>
      </c>
      <c r="I74" s="183">
        <v>280.8</v>
      </c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161">
        <f t="shared" si="78"/>
        <v>0</v>
      </c>
      <c r="AK74" s="168"/>
      <c r="AL74" s="160">
        <f t="shared" si="83"/>
        <v>0</v>
      </c>
      <c r="AM74" s="162">
        <f t="shared" si="84"/>
        <v>0</v>
      </c>
      <c r="AN74" s="157">
        <f t="shared" si="79"/>
        <v>0</v>
      </c>
      <c r="AO74" s="171"/>
      <c r="AP74" s="104">
        <f t="shared" ref="AP74:BO74" si="86">J74*$I$74</f>
        <v>0</v>
      </c>
      <c r="AQ74" s="104">
        <f t="shared" si="86"/>
        <v>0</v>
      </c>
      <c r="AR74" s="104">
        <f t="shared" si="86"/>
        <v>0</v>
      </c>
      <c r="AS74" s="104">
        <f t="shared" si="86"/>
        <v>0</v>
      </c>
      <c r="AT74" s="104">
        <f t="shared" si="86"/>
        <v>0</v>
      </c>
      <c r="AU74" s="104">
        <f t="shared" si="86"/>
        <v>0</v>
      </c>
      <c r="AV74" s="104">
        <f t="shared" si="86"/>
        <v>0</v>
      </c>
      <c r="AW74" s="104">
        <f t="shared" si="86"/>
        <v>0</v>
      </c>
      <c r="AX74" s="104">
        <f t="shared" si="86"/>
        <v>0</v>
      </c>
      <c r="AY74" s="104">
        <f t="shared" si="86"/>
        <v>0</v>
      </c>
      <c r="AZ74" s="104">
        <f t="shared" si="86"/>
        <v>0</v>
      </c>
      <c r="BA74" s="104">
        <f t="shared" si="86"/>
        <v>0</v>
      </c>
      <c r="BB74" s="104">
        <f t="shared" si="86"/>
        <v>0</v>
      </c>
      <c r="BC74" s="104">
        <f t="shared" si="86"/>
        <v>0</v>
      </c>
      <c r="BD74" s="104">
        <f t="shared" si="86"/>
        <v>0</v>
      </c>
      <c r="BE74" s="104">
        <f t="shared" si="86"/>
        <v>0</v>
      </c>
      <c r="BF74" s="104">
        <f t="shared" si="86"/>
        <v>0</v>
      </c>
      <c r="BG74" s="104">
        <f t="shared" si="86"/>
        <v>0</v>
      </c>
      <c r="BH74" s="104">
        <f t="shared" si="86"/>
        <v>0</v>
      </c>
      <c r="BI74" s="104">
        <f t="shared" si="86"/>
        <v>0</v>
      </c>
      <c r="BJ74" s="104">
        <f t="shared" si="86"/>
        <v>0</v>
      </c>
      <c r="BK74" s="104">
        <f t="shared" si="86"/>
        <v>0</v>
      </c>
      <c r="BL74" s="104">
        <f t="shared" si="86"/>
        <v>0</v>
      </c>
      <c r="BM74" s="104">
        <f t="shared" si="86"/>
        <v>0</v>
      </c>
      <c r="BN74" s="104">
        <f t="shared" si="86"/>
        <v>0</v>
      </c>
      <c r="BO74" s="104">
        <f t="shared" si="86"/>
        <v>0</v>
      </c>
      <c r="BP74" s="164">
        <f t="shared" si="81"/>
        <v>0</v>
      </c>
    </row>
    <row r="75" spans="1:69" ht="30" x14ac:dyDescent="0.25">
      <c r="A75" s="105">
        <v>68</v>
      </c>
      <c r="B75" s="78" t="s">
        <v>852</v>
      </c>
      <c r="C75" s="31" t="s">
        <v>167</v>
      </c>
      <c r="D75" s="31" t="s">
        <v>168</v>
      </c>
      <c r="E75" s="31" t="s">
        <v>169</v>
      </c>
      <c r="F75" s="145">
        <v>10</v>
      </c>
      <c r="G75" s="146">
        <v>1752</v>
      </c>
      <c r="H75" s="181">
        <f t="shared" si="82"/>
        <v>0.20000000000000004</v>
      </c>
      <c r="I75" s="183">
        <v>1401.6</v>
      </c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161">
        <f t="shared" si="78"/>
        <v>0</v>
      </c>
      <c r="AK75" s="168"/>
      <c r="AL75" s="160">
        <f t="shared" si="83"/>
        <v>0</v>
      </c>
      <c r="AM75" s="162">
        <f t="shared" si="84"/>
        <v>0</v>
      </c>
      <c r="AN75" s="157">
        <f t="shared" si="79"/>
        <v>0</v>
      </c>
      <c r="AO75" s="171"/>
      <c r="AP75" s="104">
        <f t="shared" ref="AP75:BO75" si="87">J75*$I$75</f>
        <v>0</v>
      </c>
      <c r="AQ75" s="104">
        <f t="shared" si="87"/>
        <v>0</v>
      </c>
      <c r="AR75" s="104">
        <f t="shared" si="87"/>
        <v>0</v>
      </c>
      <c r="AS75" s="104">
        <f t="shared" si="87"/>
        <v>0</v>
      </c>
      <c r="AT75" s="104">
        <f t="shared" si="87"/>
        <v>0</v>
      </c>
      <c r="AU75" s="104">
        <f t="shared" si="87"/>
        <v>0</v>
      </c>
      <c r="AV75" s="104">
        <f t="shared" si="87"/>
        <v>0</v>
      </c>
      <c r="AW75" s="104">
        <f t="shared" si="87"/>
        <v>0</v>
      </c>
      <c r="AX75" s="104">
        <f t="shared" si="87"/>
        <v>0</v>
      </c>
      <c r="AY75" s="104">
        <f t="shared" si="87"/>
        <v>0</v>
      </c>
      <c r="AZ75" s="104">
        <f t="shared" si="87"/>
        <v>0</v>
      </c>
      <c r="BA75" s="104">
        <f t="shared" si="87"/>
        <v>0</v>
      </c>
      <c r="BB75" s="104">
        <f t="shared" si="87"/>
        <v>0</v>
      </c>
      <c r="BC75" s="104">
        <f t="shared" si="87"/>
        <v>0</v>
      </c>
      <c r="BD75" s="104">
        <f t="shared" si="87"/>
        <v>0</v>
      </c>
      <c r="BE75" s="104">
        <f t="shared" si="87"/>
        <v>0</v>
      </c>
      <c r="BF75" s="104">
        <f t="shared" si="87"/>
        <v>0</v>
      </c>
      <c r="BG75" s="104">
        <f t="shared" si="87"/>
        <v>0</v>
      </c>
      <c r="BH75" s="104">
        <f t="shared" si="87"/>
        <v>0</v>
      </c>
      <c r="BI75" s="104">
        <f t="shared" si="87"/>
        <v>0</v>
      </c>
      <c r="BJ75" s="104">
        <f t="shared" si="87"/>
        <v>0</v>
      </c>
      <c r="BK75" s="104">
        <f t="shared" si="87"/>
        <v>0</v>
      </c>
      <c r="BL75" s="104">
        <f t="shared" si="87"/>
        <v>0</v>
      </c>
      <c r="BM75" s="104">
        <f t="shared" si="87"/>
        <v>0</v>
      </c>
      <c r="BN75" s="104">
        <f t="shared" si="87"/>
        <v>0</v>
      </c>
      <c r="BO75" s="104">
        <f t="shared" si="87"/>
        <v>0</v>
      </c>
      <c r="BP75" s="164">
        <f t="shared" si="81"/>
        <v>0</v>
      </c>
    </row>
    <row r="76" spans="1:69" ht="30" x14ac:dyDescent="0.25">
      <c r="A76" s="31">
        <v>69</v>
      </c>
      <c r="B76" s="78" t="s">
        <v>853</v>
      </c>
      <c r="C76" s="31" t="s">
        <v>170</v>
      </c>
      <c r="D76" s="31" t="s">
        <v>171</v>
      </c>
      <c r="E76" s="31" t="s">
        <v>148</v>
      </c>
      <c r="F76" s="145">
        <v>156</v>
      </c>
      <c r="G76" s="146">
        <v>444</v>
      </c>
      <c r="H76" s="181">
        <f t="shared" si="82"/>
        <v>0.20000000000000004</v>
      </c>
      <c r="I76" s="183">
        <v>355.2</v>
      </c>
      <c r="J76" s="92"/>
      <c r="K76" s="92"/>
      <c r="L76" s="92"/>
      <c r="M76" s="92"/>
      <c r="N76" s="92"/>
      <c r="O76" s="92"/>
      <c r="P76" s="92"/>
      <c r="Q76" s="92">
        <v>6</v>
      </c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161">
        <f t="shared" si="78"/>
        <v>6</v>
      </c>
      <c r="AK76" s="168"/>
      <c r="AL76" s="160">
        <f t="shared" si="83"/>
        <v>2131.1999999999998</v>
      </c>
      <c r="AM76" s="162">
        <f t="shared" si="84"/>
        <v>0</v>
      </c>
      <c r="AN76" s="157">
        <f t="shared" si="79"/>
        <v>2131.1999999999998</v>
      </c>
      <c r="AO76" s="171"/>
      <c r="AP76" s="104">
        <f t="shared" ref="AP76:BO76" si="88">J76*$I$76</f>
        <v>0</v>
      </c>
      <c r="AQ76" s="104">
        <f t="shared" si="88"/>
        <v>0</v>
      </c>
      <c r="AR76" s="104">
        <f t="shared" si="88"/>
        <v>0</v>
      </c>
      <c r="AS76" s="104">
        <f t="shared" si="88"/>
        <v>0</v>
      </c>
      <c r="AT76" s="104">
        <f t="shared" si="88"/>
        <v>0</v>
      </c>
      <c r="AU76" s="104">
        <f t="shared" si="88"/>
        <v>0</v>
      </c>
      <c r="AV76" s="104">
        <f t="shared" si="88"/>
        <v>0</v>
      </c>
      <c r="AW76" s="104">
        <f t="shared" si="88"/>
        <v>2131.1999999999998</v>
      </c>
      <c r="AX76" s="104">
        <f t="shared" si="88"/>
        <v>0</v>
      </c>
      <c r="AY76" s="104">
        <f t="shared" si="88"/>
        <v>0</v>
      </c>
      <c r="AZ76" s="104">
        <f t="shared" si="88"/>
        <v>0</v>
      </c>
      <c r="BA76" s="104">
        <f t="shared" si="88"/>
        <v>0</v>
      </c>
      <c r="BB76" s="104">
        <f t="shared" si="88"/>
        <v>0</v>
      </c>
      <c r="BC76" s="104">
        <f t="shared" si="88"/>
        <v>0</v>
      </c>
      <c r="BD76" s="104">
        <f t="shared" si="88"/>
        <v>0</v>
      </c>
      <c r="BE76" s="104">
        <f t="shared" si="88"/>
        <v>0</v>
      </c>
      <c r="BF76" s="104">
        <f t="shared" si="88"/>
        <v>0</v>
      </c>
      <c r="BG76" s="104">
        <f t="shared" si="88"/>
        <v>0</v>
      </c>
      <c r="BH76" s="104">
        <f t="shared" si="88"/>
        <v>0</v>
      </c>
      <c r="BI76" s="104">
        <f t="shared" si="88"/>
        <v>0</v>
      </c>
      <c r="BJ76" s="104">
        <f t="shared" si="88"/>
        <v>0</v>
      </c>
      <c r="BK76" s="104">
        <f t="shared" si="88"/>
        <v>0</v>
      </c>
      <c r="BL76" s="104">
        <f t="shared" si="88"/>
        <v>0</v>
      </c>
      <c r="BM76" s="104">
        <f t="shared" si="88"/>
        <v>0</v>
      </c>
      <c r="BN76" s="104">
        <f t="shared" si="88"/>
        <v>0</v>
      </c>
      <c r="BO76" s="104">
        <f t="shared" si="88"/>
        <v>0</v>
      </c>
      <c r="BP76" s="164">
        <f t="shared" si="81"/>
        <v>2131.1999999999998</v>
      </c>
      <c r="BQ76" s="55"/>
    </row>
    <row r="77" spans="1:69" ht="45" x14ac:dyDescent="0.25">
      <c r="A77" s="31">
        <v>70</v>
      </c>
      <c r="B77" s="78" t="s">
        <v>853</v>
      </c>
      <c r="C77" s="31" t="s">
        <v>172</v>
      </c>
      <c r="D77" s="31" t="s">
        <v>173</v>
      </c>
      <c r="E77" s="31" t="s">
        <v>148</v>
      </c>
      <c r="F77" s="145">
        <v>108</v>
      </c>
      <c r="G77" s="146">
        <v>282</v>
      </c>
      <c r="H77" s="181">
        <f t="shared" si="82"/>
        <v>0.2</v>
      </c>
      <c r="I77" s="183">
        <v>225.6</v>
      </c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161">
        <f t="shared" si="78"/>
        <v>0</v>
      </c>
      <c r="AK77" s="168"/>
      <c r="AL77" s="160">
        <f t="shared" si="83"/>
        <v>0</v>
      </c>
      <c r="AM77" s="162">
        <f t="shared" si="84"/>
        <v>0</v>
      </c>
      <c r="AN77" s="157">
        <f t="shared" si="79"/>
        <v>0</v>
      </c>
      <c r="AO77" s="171"/>
      <c r="AP77" s="104">
        <f t="shared" ref="AP77:BO77" si="89">J77*$I$77</f>
        <v>0</v>
      </c>
      <c r="AQ77" s="104">
        <f t="shared" si="89"/>
        <v>0</v>
      </c>
      <c r="AR77" s="104">
        <f t="shared" si="89"/>
        <v>0</v>
      </c>
      <c r="AS77" s="104">
        <f t="shared" si="89"/>
        <v>0</v>
      </c>
      <c r="AT77" s="104">
        <f t="shared" si="89"/>
        <v>0</v>
      </c>
      <c r="AU77" s="104">
        <f t="shared" si="89"/>
        <v>0</v>
      </c>
      <c r="AV77" s="104">
        <f t="shared" si="89"/>
        <v>0</v>
      </c>
      <c r="AW77" s="104">
        <f t="shared" si="89"/>
        <v>0</v>
      </c>
      <c r="AX77" s="104">
        <f t="shared" si="89"/>
        <v>0</v>
      </c>
      <c r="AY77" s="104">
        <f t="shared" si="89"/>
        <v>0</v>
      </c>
      <c r="AZ77" s="104">
        <f t="shared" si="89"/>
        <v>0</v>
      </c>
      <c r="BA77" s="104">
        <f t="shared" si="89"/>
        <v>0</v>
      </c>
      <c r="BB77" s="104">
        <f t="shared" si="89"/>
        <v>0</v>
      </c>
      <c r="BC77" s="104">
        <f t="shared" si="89"/>
        <v>0</v>
      </c>
      <c r="BD77" s="104">
        <f t="shared" si="89"/>
        <v>0</v>
      </c>
      <c r="BE77" s="104">
        <f t="shared" si="89"/>
        <v>0</v>
      </c>
      <c r="BF77" s="104">
        <f t="shared" si="89"/>
        <v>0</v>
      </c>
      <c r="BG77" s="104">
        <f t="shared" si="89"/>
        <v>0</v>
      </c>
      <c r="BH77" s="104">
        <f t="shared" si="89"/>
        <v>0</v>
      </c>
      <c r="BI77" s="104">
        <f t="shared" si="89"/>
        <v>0</v>
      </c>
      <c r="BJ77" s="104">
        <f t="shared" si="89"/>
        <v>0</v>
      </c>
      <c r="BK77" s="104">
        <f t="shared" si="89"/>
        <v>0</v>
      </c>
      <c r="BL77" s="104">
        <f t="shared" si="89"/>
        <v>0</v>
      </c>
      <c r="BM77" s="104">
        <f t="shared" si="89"/>
        <v>0</v>
      </c>
      <c r="BN77" s="104">
        <f t="shared" si="89"/>
        <v>0</v>
      </c>
      <c r="BO77" s="104">
        <f t="shared" si="89"/>
        <v>0</v>
      </c>
      <c r="BP77" s="164">
        <f t="shared" si="81"/>
        <v>0</v>
      </c>
    </row>
    <row r="78" spans="1:69" ht="30" x14ac:dyDescent="0.25">
      <c r="A78" s="31">
        <v>71</v>
      </c>
      <c r="B78" s="78" t="s">
        <v>853</v>
      </c>
      <c r="C78" s="31" t="s">
        <v>174</v>
      </c>
      <c r="D78" s="31" t="s">
        <v>175</v>
      </c>
      <c r="E78" s="31" t="s">
        <v>148</v>
      </c>
      <c r="F78" s="145">
        <v>83</v>
      </c>
      <c r="G78" s="146">
        <v>168</v>
      </c>
      <c r="H78" s="181">
        <f t="shared" si="82"/>
        <v>0.19999999999999996</v>
      </c>
      <c r="I78" s="183">
        <v>134.4</v>
      </c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161">
        <f t="shared" si="78"/>
        <v>0</v>
      </c>
      <c r="AK78" s="168"/>
      <c r="AL78" s="160">
        <f t="shared" si="83"/>
        <v>0</v>
      </c>
      <c r="AM78" s="162">
        <f t="shared" si="84"/>
        <v>0</v>
      </c>
      <c r="AN78" s="157">
        <f t="shared" si="79"/>
        <v>0</v>
      </c>
      <c r="AO78" s="171"/>
      <c r="AP78" s="104">
        <f t="shared" ref="AP78:BO78" si="90">J78*$I$78</f>
        <v>0</v>
      </c>
      <c r="AQ78" s="104">
        <f t="shared" si="90"/>
        <v>0</v>
      </c>
      <c r="AR78" s="104">
        <f t="shared" si="90"/>
        <v>0</v>
      </c>
      <c r="AS78" s="104">
        <f t="shared" si="90"/>
        <v>0</v>
      </c>
      <c r="AT78" s="104">
        <f t="shared" si="90"/>
        <v>0</v>
      </c>
      <c r="AU78" s="104">
        <f t="shared" si="90"/>
        <v>0</v>
      </c>
      <c r="AV78" s="104">
        <f t="shared" si="90"/>
        <v>0</v>
      </c>
      <c r="AW78" s="104">
        <f t="shared" si="90"/>
        <v>0</v>
      </c>
      <c r="AX78" s="104">
        <f t="shared" si="90"/>
        <v>0</v>
      </c>
      <c r="AY78" s="104">
        <f t="shared" si="90"/>
        <v>0</v>
      </c>
      <c r="AZ78" s="104">
        <f t="shared" si="90"/>
        <v>0</v>
      </c>
      <c r="BA78" s="104">
        <f t="shared" si="90"/>
        <v>0</v>
      </c>
      <c r="BB78" s="104">
        <f t="shared" si="90"/>
        <v>0</v>
      </c>
      <c r="BC78" s="104">
        <f t="shared" si="90"/>
        <v>0</v>
      </c>
      <c r="BD78" s="104">
        <f t="shared" si="90"/>
        <v>0</v>
      </c>
      <c r="BE78" s="104">
        <f t="shared" si="90"/>
        <v>0</v>
      </c>
      <c r="BF78" s="104">
        <f t="shared" si="90"/>
        <v>0</v>
      </c>
      <c r="BG78" s="104">
        <f t="shared" si="90"/>
        <v>0</v>
      </c>
      <c r="BH78" s="104">
        <f t="shared" si="90"/>
        <v>0</v>
      </c>
      <c r="BI78" s="104">
        <f t="shared" si="90"/>
        <v>0</v>
      </c>
      <c r="BJ78" s="104">
        <f t="shared" si="90"/>
        <v>0</v>
      </c>
      <c r="BK78" s="104">
        <f t="shared" si="90"/>
        <v>0</v>
      </c>
      <c r="BL78" s="104">
        <f t="shared" si="90"/>
        <v>0</v>
      </c>
      <c r="BM78" s="104">
        <f t="shared" si="90"/>
        <v>0</v>
      </c>
      <c r="BN78" s="104">
        <f t="shared" si="90"/>
        <v>0</v>
      </c>
      <c r="BO78" s="104">
        <f t="shared" si="90"/>
        <v>0</v>
      </c>
      <c r="BP78" s="164">
        <f t="shared" si="81"/>
        <v>0</v>
      </c>
    </row>
    <row r="79" spans="1:69" ht="30" x14ac:dyDescent="0.25">
      <c r="A79" s="31">
        <v>72</v>
      </c>
      <c r="B79" s="78" t="s">
        <v>853</v>
      </c>
      <c r="C79" s="31" t="s">
        <v>176</v>
      </c>
      <c r="D79" s="31" t="s">
        <v>177</v>
      </c>
      <c r="E79" s="31" t="s">
        <v>148</v>
      </c>
      <c r="F79" s="145">
        <v>110</v>
      </c>
      <c r="G79" s="146">
        <v>152</v>
      </c>
      <c r="H79" s="181">
        <f t="shared" si="82"/>
        <v>0.20000000000000004</v>
      </c>
      <c r="I79" s="183">
        <v>121.6</v>
      </c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161">
        <f t="shared" si="78"/>
        <v>0</v>
      </c>
      <c r="AK79" s="168"/>
      <c r="AL79" s="160">
        <f t="shared" si="83"/>
        <v>0</v>
      </c>
      <c r="AM79" s="162">
        <f t="shared" si="84"/>
        <v>0</v>
      </c>
      <c r="AN79" s="157">
        <f t="shared" si="79"/>
        <v>0</v>
      </c>
      <c r="AO79" s="171"/>
      <c r="AP79" s="104">
        <f t="shared" ref="AP79:BO79" si="91">J79*$I$79</f>
        <v>0</v>
      </c>
      <c r="AQ79" s="104">
        <f t="shared" si="91"/>
        <v>0</v>
      </c>
      <c r="AR79" s="104">
        <f t="shared" si="91"/>
        <v>0</v>
      </c>
      <c r="AS79" s="104">
        <f t="shared" si="91"/>
        <v>0</v>
      </c>
      <c r="AT79" s="104">
        <f t="shared" si="91"/>
        <v>0</v>
      </c>
      <c r="AU79" s="104">
        <f t="shared" si="91"/>
        <v>0</v>
      </c>
      <c r="AV79" s="104">
        <f t="shared" si="91"/>
        <v>0</v>
      </c>
      <c r="AW79" s="104">
        <f t="shared" si="91"/>
        <v>0</v>
      </c>
      <c r="AX79" s="104">
        <f t="shared" si="91"/>
        <v>0</v>
      </c>
      <c r="AY79" s="104">
        <f t="shared" si="91"/>
        <v>0</v>
      </c>
      <c r="AZ79" s="104">
        <f t="shared" si="91"/>
        <v>0</v>
      </c>
      <c r="BA79" s="104">
        <f t="shared" si="91"/>
        <v>0</v>
      </c>
      <c r="BB79" s="104">
        <f t="shared" si="91"/>
        <v>0</v>
      </c>
      <c r="BC79" s="104">
        <f t="shared" si="91"/>
        <v>0</v>
      </c>
      <c r="BD79" s="104">
        <f t="shared" si="91"/>
        <v>0</v>
      </c>
      <c r="BE79" s="104">
        <f t="shared" si="91"/>
        <v>0</v>
      </c>
      <c r="BF79" s="104">
        <f t="shared" si="91"/>
        <v>0</v>
      </c>
      <c r="BG79" s="104">
        <f t="shared" si="91"/>
        <v>0</v>
      </c>
      <c r="BH79" s="104">
        <f t="shared" si="91"/>
        <v>0</v>
      </c>
      <c r="BI79" s="104">
        <f t="shared" si="91"/>
        <v>0</v>
      </c>
      <c r="BJ79" s="104">
        <f t="shared" si="91"/>
        <v>0</v>
      </c>
      <c r="BK79" s="104">
        <f t="shared" si="91"/>
        <v>0</v>
      </c>
      <c r="BL79" s="104">
        <f t="shared" si="91"/>
        <v>0</v>
      </c>
      <c r="BM79" s="104">
        <f t="shared" si="91"/>
        <v>0</v>
      </c>
      <c r="BN79" s="104">
        <f t="shared" si="91"/>
        <v>0</v>
      </c>
      <c r="BO79" s="104">
        <f t="shared" si="91"/>
        <v>0</v>
      </c>
      <c r="BP79" s="164">
        <f t="shared" si="81"/>
        <v>0</v>
      </c>
    </row>
    <row r="80" spans="1:69" ht="30" x14ac:dyDescent="0.25">
      <c r="A80" s="31">
        <v>73</v>
      </c>
      <c r="B80" s="78" t="s">
        <v>853</v>
      </c>
      <c r="C80" s="31" t="s">
        <v>178</v>
      </c>
      <c r="D80" s="31" t="s">
        <v>179</v>
      </c>
      <c r="E80" s="31" t="s">
        <v>148</v>
      </c>
      <c r="F80" s="145">
        <v>12</v>
      </c>
      <c r="G80" s="146">
        <v>107</v>
      </c>
      <c r="H80" s="181">
        <f t="shared" si="82"/>
        <v>0.20000000000000007</v>
      </c>
      <c r="I80" s="183">
        <v>85.6</v>
      </c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161">
        <f t="shared" si="78"/>
        <v>0</v>
      </c>
      <c r="AK80" s="168"/>
      <c r="AL80" s="160">
        <f t="shared" si="83"/>
        <v>0</v>
      </c>
      <c r="AM80" s="162">
        <f t="shared" si="84"/>
        <v>0</v>
      </c>
      <c r="AN80" s="157">
        <f t="shared" si="79"/>
        <v>0</v>
      </c>
      <c r="AO80" s="171"/>
      <c r="AP80" s="104">
        <f t="shared" ref="AP80:BO80" si="92">J80*$I$80</f>
        <v>0</v>
      </c>
      <c r="AQ80" s="104">
        <f t="shared" si="92"/>
        <v>0</v>
      </c>
      <c r="AR80" s="104">
        <f t="shared" si="92"/>
        <v>0</v>
      </c>
      <c r="AS80" s="104">
        <f t="shared" si="92"/>
        <v>0</v>
      </c>
      <c r="AT80" s="104">
        <f t="shared" si="92"/>
        <v>0</v>
      </c>
      <c r="AU80" s="104">
        <f t="shared" si="92"/>
        <v>0</v>
      </c>
      <c r="AV80" s="104">
        <f t="shared" si="92"/>
        <v>0</v>
      </c>
      <c r="AW80" s="104">
        <f t="shared" si="92"/>
        <v>0</v>
      </c>
      <c r="AX80" s="104">
        <f t="shared" si="92"/>
        <v>0</v>
      </c>
      <c r="AY80" s="104">
        <f t="shared" si="92"/>
        <v>0</v>
      </c>
      <c r="AZ80" s="104">
        <f t="shared" si="92"/>
        <v>0</v>
      </c>
      <c r="BA80" s="104">
        <f t="shared" si="92"/>
        <v>0</v>
      </c>
      <c r="BB80" s="104">
        <f t="shared" si="92"/>
        <v>0</v>
      </c>
      <c r="BC80" s="104">
        <f t="shared" si="92"/>
        <v>0</v>
      </c>
      <c r="BD80" s="104">
        <f t="shared" si="92"/>
        <v>0</v>
      </c>
      <c r="BE80" s="104">
        <f t="shared" si="92"/>
        <v>0</v>
      </c>
      <c r="BF80" s="104">
        <f t="shared" si="92"/>
        <v>0</v>
      </c>
      <c r="BG80" s="104">
        <f t="shared" si="92"/>
        <v>0</v>
      </c>
      <c r="BH80" s="104">
        <f t="shared" si="92"/>
        <v>0</v>
      </c>
      <c r="BI80" s="104">
        <f t="shared" si="92"/>
        <v>0</v>
      </c>
      <c r="BJ80" s="104">
        <f t="shared" si="92"/>
        <v>0</v>
      </c>
      <c r="BK80" s="104">
        <f t="shared" si="92"/>
        <v>0</v>
      </c>
      <c r="BL80" s="104">
        <f t="shared" si="92"/>
        <v>0</v>
      </c>
      <c r="BM80" s="104">
        <f t="shared" si="92"/>
        <v>0</v>
      </c>
      <c r="BN80" s="104">
        <f t="shared" si="92"/>
        <v>0</v>
      </c>
      <c r="BO80" s="104">
        <f t="shared" si="92"/>
        <v>0</v>
      </c>
      <c r="BP80" s="164">
        <f t="shared" si="81"/>
        <v>0</v>
      </c>
    </row>
    <row r="81" spans="1:69" ht="60" x14ac:dyDescent="0.25">
      <c r="A81" s="31">
        <v>74</v>
      </c>
      <c r="B81" s="78" t="s">
        <v>854</v>
      </c>
      <c r="C81" s="31" t="s">
        <v>180</v>
      </c>
      <c r="D81" s="31" t="s">
        <v>181</v>
      </c>
      <c r="E81" s="31" t="s">
        <v>148</v>
      </c>
      <c r="F81" s="145">
        <v>94</v>
      </c>
      <c r="G81" s="146">
        <v>1622</v>
      </c>
      <c r="H81" s="181">
        <f t="shared" si="82"/>
        <v>0.20000000000000007</v>
      </c>
      <c r="I81" s="183">
        <v>1297.5999999999999</v>
      </c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161">
        <f t="shared" si="78"/>
        <v>0</v>
      </c>
      <c r="AK81" s="168"/>
      <c r="AL81" s="160">
        <f t="shared" si="83"/>
        <v>0</v>
      </c>
      <c r="AM81" s="162">
        <f t="shared" si="84"/>
        <v>0</v>
      </c>
      <c r="AN81" s="157">
        <f t="shared" si="79"/>
        <v>0</v>
      </c>
      <c r="AO81" s="171"/>
      <c r="AP81" s="104">
        <f t="shared" ref="AP81:BO81" si="93">J81*$I$81</f>
        <v>0</v>
      </c>
      <c r="AQ81" s="104">
        <f t="shared" si="93"/>
        <v>0</v>
      </c>
      <c r="AR81" s="104">
        <f t="shared" si="93"/>
        <v>0</v>
      </c>
      <c r="AS81" s="104">
        <f t="shared" si="93"/>
        <v>0</v>
      </c>
      <c r="AT81" s="104">
        <f t="shared" si="93"/>
        <v>0</v>
      </c>
      <c r="AU81" s="104">
        <f t="shared" si="93"/>
        <v>0</v>
      </c>
      <c r="AV81" s="104">
        <f t="shared" si="93"/>
        <v>0</v>
      </c>
      <c r="AW81" s="104">
        <f t="shared" si="93"/>
        <v>0</v>
      </c>
      <c r="AX81" s="104">
        <f t="shared" si="93"/>
        <v>0</v>
      </c>
      <c r="AY81" s="104">
        <f t="shared" si="93"/>
        <v>0</v>
      </c>
      <c r="AZ81" s="104">
        <f t="shared" si="93"/>
        <v>0</v>
      </c>
      <c r="BA81" s="104">
        <f t="shared" si="93"/>
        <v>0</v>
      </c>
      <c r="BB81" s="104">
        <f t="shared" si="93"/>
        <v>0</v>
      </c>
      <c r="BC81" s="104">
        <f t="shared" si="93"/>
        <v>0</v>
      </c>
      <c r="BD81" s="104">
        <f t="shared" si="93"/>
        <v>0</v>
      </c>
      <c r="BE81" s="104">
        <f t="shared" si="93"/>
        <v>0</v>
      </c>
      <c r="BF81" s="104">
        <f t="shared" si="93"/>
        <v>0</v>
      </c>
      <c r="BG81" s="104">
        <f t="shared" si="93"/>
        <v>0</v>
      </c>
      <c r="BH81" s="104">
        <f t="shared" si="93"/>
        <v>0</v>
      </c>
      <c r="BI81" s="104">
        <f t="shared" si="93"/>
        <v>0</v>
      </c>
      <c r="BJ81" s="104">
        <f t="shared" si="93"/>
        <v>0</v>
      </c>
      <c r="BK81" s="104">
        <f t="shared" si="93"/>
        <v>0</v>
      </c>
      <c r="BL81" s="104">
        <f t="shared" si="93"/>
        <v>0</v>
      </c>
      <c r="BM81" s="104">
        <f t="shared" si="93"/>
        <v>0</v>
      </c>
      <c r="BN81" s="104">
        <f t="shared" si="93"/>
        <v>0</v>
      </c>
      <c r="BO81" s="104">
        <f t="shared" si="93"/>
        <v>0</v>
      </c>
      <c r="BP81" s="164">
        <f t="shared" si="81"/>
        <v>0</v>
      </c>
    </row>
    <row r="82" spans="1:69" ht="60" x14ac:dyDescent="0.25">
      <c r="A82" s="31">
        <v>75</v>
      </c>
      <c r="B82" s="78" t="s">
        <v>854</v>
      </c>
      <c r="C82" s="31" t="s">
        <v>182</v>
      </c>
      <c r="D82" s="31" t="s">
        <v>183</v>
      </c>
      <c r="E82" s="31" t="s">
        <v>148</v>
      </c>
      <c r="F82" s="145">
        <v>36</v>
      </c>
      <c r="G82" s="146">
        <v>1715</v>
      </c>
      <c r="H82" s="181">
        <f t="shared" si="82"/>
        <v>0.2</v>
      </c>
      <c r="I82" s="183">
        <v>1372</v>
      </c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161">
        <f t="shared" si="78"/>
        <v>0</v>
      </c>
      <c r="AK82" s="168"/>
      <c r="AL82" s="160">
        <f t="shared" si="83"/>
        <v>0</v>
      </c>
      <c r="AM82" s="162">
        <f t="shared" si="84"/>
        <v>0</v>
      </c>
      <c r="AN82" s="157">
        <f t="shared" si="79"/>
        <v>0</v>
      </c>
      <c r="AO82" s="171"/>
      <c r="AP82" s="104">
        <f t="shared" ref="AP82:BO82" si="94">J82*$I$82</f>
        <v>0</v>
      </c>
      <c r="AQ82" s="104">
        <f t="shared" si="94"/>
        <v>0</v>
      </c>
      <c r="AR82" s="104">
        <f t="shared" si="94"/>
        <v>0</v>
      </c>
      <c r="AS82" s="104">
        <f t="shared" si="94"/>
        <v>0</v>
      </c>
      <c r="AT82" s="104">
        <f t="shared" si="94"/>
        <v>0</v>
      </c>
      <c r="AU82" s="104">
        <f t="shared" si="94"/>
        <v>0</v>
      </c>
      <c r="AV82" s="104">
        <f t="shared" si="94"/>
        <v>0</v>
      </c>
      <c r="AW82" s="104">
        <f t="shared" si="94"/>
        <v>0</v>
      </c>
      <c r="AX82" s="104">
        <f t="shared" si="94"/>
        <v>0</v>
      </c>
      <c r="AY82" s="104">
        <f t="shared" si="94"/>
        <v>0</v>
      </c>
      <c r="AZ82" s="104">
        <f t="shared" si="94"/>
        <v>0</v>
      </c>
      <c r="BA82" s="104">
        <f t="shared" si="94"/>
        <v>0</v>
      </c>
      <c r="BB82" s="104">
        <f t="shared" si="94"/>
        <v>0</v>
      </c>
      <c r="BC82" s="104">
        <f t="shared" si="94"/>
        <v>0</v>
      </c>
      <c r="BD82" s="104">
        <f t="shared" si="94"/>
        <v>0</v>
      </c>
      <c r="BE82" s="104">
        <f t="shared" si="94"/>
        <v>0</v>
      </c>
      <c r="BF82" s="104">
        <f t="shared" si="94"/>
        <v>0</v>
      </c>
      <c r="BG82" s="104">
        <f t="shared" si="94"/>
        <v>0</v>
      </c>
      <c r="BH82" s="104">
        <f t="shared" si="94"/>
        <v>0</v>
      </c>
      <c r="BI82" s="104">
        <f t="shared" si="94"/>
        <v>0</v>
      </c>
      <c r="BJ82" s="104">
        <f t="shared" si="94"/>
        <v>0</v>
      </c>
      <c r="BK82" s="104">
        <f t="shared" si="94"/>
        <v>0</v>
      </c>
      <c r="BL82" s="104">
        <f t="shared" si="94"/>
        <v>0</v>
      </c>
      <c r="BM82" s="104">
        <f t="shared" si="94"/>
        <v>0</v>
      </c>
      <c r="BN82" s="104">
        <f t="shared" si="94"/>
        <v>0</v>
      </c>
      <c r="BO82" s="104">
        <f t="shared" si="94"/>
        <v>0</v>
      </c>
      <c r="BP82" s="164">
        <f t="shared" si="81"/>
        <v>0</v>
      </c>
    </row>
    <row r="83" spans="1:69" ht="60" x14ac:dyDescent="0.25">
      <c r="A83" s="31">
        <v>76</v>
      </c>
      <c r="B83" s="78" t="s">
        <v>854</v>
      </c>
      <c r="C83" s="31" t="s">
        <v>184</v>
      </c>
      <c r="D83" s="31" t="s">
        <v>185</v>
      </c>
      <c r="E83" s="31" t="s">
        <v>148</v>
      </c>
      <c r="F83" s="145">
        <v>36</v>
      </c>
      <c r="G83" s="146">
        <v>2131</v>
      </c>
      <c r="H83" s="181">
        <f t="shared" si="82"/>
        <v>0.2</v>
      </c>
      <c r="I83" s="183">
        <v>1704.8</v>
      </c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161">
        <f t="shared" si="78"/>
        <v>0</v>
      </c>
      <c r="AK83" s="168"/>
      <c r="AL83" s="160">
        <f t="shared" si="83"/>
        <v>0</v>
      </c>
      <c r="AM83" s="162">
        <f t="shared" si="84"/>
        <v>0</v>
      </c>
      <c r="AN83" s="157">
        <f t="shared" si="79"/>
        <v>0</v>
      </c>
      <c r="AO83" s="171"/>
      <c r="AP83" s="104">
        <f t="shared" ref="AP83:BO83" si="95">J83*$I$83</f>
        <v>0</v>
      </c>
      <c r="AQ83" s="104">
        <f t="shared" si="95"/>
        <v>0</v>
      </c>
      <c r="AR83" s="104">
        <f t="shared" si="95"/>
        <v>0</v>
      </c>
      <c r="AS83" s="104">
        <f t="shared" si="95"/>
        <v>0</v>
      </c>
      <c r="AT83" s="104">
        <f t="shared" si="95"/>
        <v>0</v>
      </c>
      <c r="AU83" s="104">
        <f t="shared" si="95"/>
        <v>0</v>
      </c>
      <c r="AV83" s="104">
        <f t="shared" si="95"/>
        <v>0</v>
      </c>
      <c r="AW83" s="104">
        <f t="shared" si="95"/>
        <v>0</v>
      </c>
      <c r="AX83" s="104">
        <f t="shared" si="95"/>
        <v>0</v>
      </c>
      <c r="AY83" s="104">
        <f t="shared" si="95"/>
        <v>0</v>
      </c>
      <c r="AZ83" s="104">
        <f t="shared" si="95"/>
        <v>0</v>
      </c>
      <c r="BA83" s="104">
        <f t="shared" si="95"/>
        <v>0</v>
      </c>
      <c r="BB83" s="104">
        <f t="shared" si="95"/>
        <v>0</v>
      </c>
      <c r="BC83" s="104">
        <f t="shared" si="95"/>
        <v>0</v>
      </c>
      <c r="BD83" s="104">
        <f t="shared" si="95"/>
        <v>0</v>
      </c>
      <c r="BE83" s="104">
        <f t="shared" si="95"/>
        <v>0</v>
      </c>
      <c r="BF83" s="104">
        <f t="shared" si="95"/>
        <v>0</v>
      </c>
      <c r="BG83" s="104">
        <f t="shared" si="95"/>
        <v>0</v>
      </c>
      <c r="BH83" s="104">
        <f t="shared" si="95"/>
        <v>0</v>
      </c>
      <c r="BI83" s="104">
        <f t="shared" si="95"/>
        <v>0</v>
      </c>
      <c r="BJ83" s="104">
        <f t="shared" si="95"/>
        <v>0</v>
      </c>
      <c r="BK83" s="104">
        <f t="shared" si="95"/>
        <v>0</v>
      </c>
      <c r="BL83" s="104">
        <f t="shared" si="95"/>
        <v>0</v>
      </c>
      <c r="BM83" s="104">
        <f t="shared" si="95"/>
        <v>0</v>
      </c>
      <c r="BN83" s="104">
        <f t="shared" si="95"/>
        <v>0</v>
      </c>
      <c r="BO83" s="104">
        <f t="shared" si="95"/>
        <v>0</v>
      </c>
      <c r="BP83" s="164">
        <f t="shared" si="81"/>
        <v>0</v>
      </c>
    </row>
    <row r="84" spans="1:69" ht="60" x14ac:dyDescent="0.25">
      <c r="A84" s="105">
        <v>77</v>
      </c>
      <c r="B84" s="78" t="s">
        <v>854</v>
      </c>
      <c r="C84" s="31" t="s">
        <v>186</v>
      </c>
      <c r="D84" s="31" t="s">
        <v>187</v>
      </c>
      <c r="E84" s="31" t="s">
        <v>148</v>
      </c>
      <c r="F84" s="145">
        <v>36</v>
      </c>
      <c r="G84" s="146">
        <v>2131</v>
      </c>
      <c r="H84" s="181">
        <f t="shared" si="82"/>
        <v>0.2</v>
      </c>
      <c r="I84" s="183">
        <v>1704.8</v>
      </c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161">
        <f t="shared" si="78"/>
        <v>0</v>
      </c>
      <c r="AK84" s="168"/>
      <c r="AL84" s="160">
        <f t="shared" si="83"/>
        <v>0</v>
      </c>
      <c r="AM84" s="162">
        <f t="shared" si="84"/>
        <v>0</v>
      </c>
      <c r="AN84" s="157">
        <f t="shared" si="79"/>
        <v>0</v>
      </c>
      <c r="AO84" s="171"/>
      <c r="AP84" s="104">
        <f t="shared" ref="AP84:BO84" si="96">J84*$I$84</f>
        <v>0</v>
      </c>
      <c r="AQ84" s="104">
        <f t="shared" si="96"/>
        <v>0</v>
      </c>
      <c r="AR84" s="104">
        <f t="shared" si="96"/>
        <v>0</v>
      </c>
      <c r="AS84" s="104">
        <f t="shared" si="96"/>
        <v>0</v>
      </c>
      <c r="AT84" s="104">
        <f t="shared" si="96"/>
        <v>0</v>
      </c>
      <c r="AU84" s="104">
        <f t="shared" si="96"/>
        <v>0</v>
      </c>
      <c r="AV84" s="104">
        <f t="shared" si="96"/>
        <v>0</v>
      </c>
      <c r="AW84" s="104">
        <f t="shared" si="96"/>
        <v>0</v>
      </c>
      <c r="AX84" s="104">
        <f t="shared" si="96"/>
        <v>0</v>
      </c>
      <c r="AY84" s="104">
        <f t="shared" si="96"/>
        <v>0</v>
      </c>
      <c r="AZ84" s="104">
        <f t="shared" si="96"/>
        <v>0</v>
      </c>
      <c r="BA84" s="104">
        <f t="shared" si="96"/>
        <v>0</v>
      </c>
      <c r="BB84" s="104">
        <f t="shared" si="96"/>
        <v>0</v>
      </c>
      <c r="BC84" s="104">
        <f t="shared" si="96"/>
        <v>0</v>
      </c>
      <c r="BD84" s="104">
        <f t="shared" si="96"/>
        <v>0</v>
      </c>
      <c r="BE84" s="104">
        <f t="shared" si="96"/>
        <v>0</v>
      </c>
      <c r="BF84" s="104">
        <f t="shared" si="96"/>
        <v>0</v>
      </c>
      <c r="BG84" s="104">
        <f t="shared" si="96"/>
        <v>0</v>
      </c>
      <c r="BH84" s="104">
        <f t="shared" si="96"/>
        <v>0</v>
      </c>
      <c r="BI84" s="104">
        <f t="shared" si="96"/>
        <v>0</v>
      </c>
      <c r="BJ84" s="104">
        <f t="shared" si="96"/>
        <v>0</v>
      </c>
      <c r="BK84" s="104">
        <f t="shared" si="96"/>
        <v>0</v>
      </c>
      <c r="BL84" s="104">
        <f t="shared" si="96"/>
        <v>0</v>
      </c>
      <c r="BM84" s="104">
        <f t="shared" si="96"/>
        <v>0</v>
      </c>
      <c r="BN84" s="104">
        <f t="shared" si="96"/>
        <v>0</v>
      </c>
      <c r="BO84" s="104">
        <f t="shared" si="96"/>
        <v>0</v>
      </c>
      <c r="BP84" s="164">
        <f t="shared" si="81"/>
        <v>0</v>
      </c>
    </row>
    <row r="85" spans="1:69" ht="45" x14ac:dyDescent="0.25">
      <c r="A85" s="105">
        <v>78</v>
      </c>
      <c r="B85" s="78" t="s">
        <v>853</v>
      </c>
      <c r="C85" s="31" t="s">
        <v>188</v>
      </c>
      <c r="D85" s="31" t="s">
        <v>189</v>
      </c>
      <c r="E85" s="31" t="s">
        <v>148</v>
      </c>
      <c r="F85" s="145">
        <v>31</v>
      </c>
      <c r="G85" s="146">
        <v>2173</v>
      </c>
      <c r="H85" s="181">
        <f t="shared" si="82"/>
        <v>0.19999999999999996</v>
      </c>
      <c r="I85" s="183">
        <v>1738.4</v>
      </c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161">
        <f t="shared" si="78"/>
        <v>0</v>
      </c>
      <c r="AK85" s="168"/>
      <c r="AL85" s="160">
        <f t="shared" si="83"/>
        <v>0</v>
      </c>
      <c r="AM85" s="162">
        <f t="shared" si="84"/>
        <v>0</v>
      </c>
      <c r="AN85" s="157">
        <f t="shared" si="79"/>
        <v>0</v>
      </c>
      <c r="AO85" s="171"/>
      <c r="AP85" s="104">
        <f t="shared" ref="AP85:BO85" si="97">J85*$I$85</f>
        <v>0</v>
      </c>
      <c r="AQ85" s="104">
        <f t="shared" si="97"/>
        <v>0</v>
      </c>
      <c r="AR85" s="104">
        <f t="shared" si="97"/>
        <v>0</v>
      </c>
      <c r="AS85" s="104">
        <f t="shared" si="97"/>
        <v>0</v>
      </c>
      <c r="AT85" s="104">
        <f t="shared" si="97"/>
        <v>0</v>
      </c>
      <c r="AU85" s="104">
        <f t="shared" si="97"/>
        <v>0</v>
      </c>
      <c r="AV85" s="104">
        <f t="shared" si="97"/>
        <v>0</v>
      </c>
      <c r="AW85" s="104">
        <f t="shared" si="97"/>
        <v>0</v>
      </c>
      <c r="AX85" s="104">
        <f t="shared" si="97"/>
        <v>0</v>
      </c>
      <c r="AY85" s="104">
        <f t="shared" si="97"/>
        <v>0</v>
      </c>
      <c r="AZ85" s="104">
        <f t="shared" si="97"/>
        <v>0</v>
      </c>
      <c r="BA85" s="104">
        <f t="shared" si="97"/>
        <v>0</v>
      </c>
      <c r="BB85" s="104">
        <f t="shared" si="97"/>
        <v>0</v>
      </c>
      <c r="BC85" s="104">
        <f t="shared" si="97"/>
        <v>0</v>
      </c>
      <c r="BD85" s="104">
        <f t="shared" si="97"/>
        <v>0</v>
      </c>
      <c r="BE85" s="104">
        <f t="shared" si="97"/>
        <v>0</v>
      </c>
      <c r="BF85" s="104">
        <f t="shared" si="97"/>
        <v>0</v>
      </c>
      <c r="BG85" s="104">
        <f t="shared" si="97"/>
        <v>0</v>
      </c>
      <c r="BH85" s="104">
        <f t="shared" si="97"/>
        <v>0</v>
      </c>
      <c r="BI85" s="104">
        <f t="shared" si="97"/>
        <v>0</v>
      </c>
      <c r="BJ85" s="104">
        <f t="shared" si="97"/>
        <v>0</v>
      </c>
      <c r="BK85" s="104">
        <f t="shared" si="97"/>
        <v>0</v>
      </c>
      <c r="BL85" s="104">
        <f t="shared" si="97"/>
        <v>0</v>
      </c>
      <c r="BM85" s="104">
        <f t="shared" si="97"/>
        <v>0</v>
      </c>
      <c r="BN85" s="104">
        <f t="shared" si="97"/>
        <v>0</v>
      </c>
      <c r="BO85" s="104">
        <f t="shared" si="97"/>
        <v>0</v>
      </c>
      <c r="BP85" s="164">
        <f t="shared" si="81"/>
        <v>0</v>
      </c>
    </row>
    <row r="86" spans="1:69" ht="45" x14ac:dyDescent="0.25">
      <c r="A86" s="31">
        <v>79</v>
      </c>
      <c r="B86" s="78" t="s">
        <v>854</v>
      </c>
      <c r="C86" s="31" t="s">
        <v>190</v>
      </c>
      <c r="D86" s="31" t="s">
        <v>191</v>
      </c>
      <c r="E86" s="31" t="s">
        <v>148</v>
      </c>
      <c r="F86" s="145">
        <v>0</v>
      </c>
      <c r="G86" s="146">
        <v>1472</v>
      </c>
      <c r="H86" s="181">
        <f t="shared" si="82"/>
        <v>1</v>
      </c>
      <c r="I86" s="183">
        <v>0</v>
      </c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161">
        <f t="shared" si="78"/>
        <v>0</v>
      </c>
      <c r="AK86" s="168"/>
      <c r="AL86" s="160">
        <f t="shared" si="83"/>
        <v>0</v>
      </c>
      <c r="AM86" s="162">
        <f t="shared" si="84"/>
        <v>0</v>
      </c>
      <c r="AN86" s="157">
        <f t="shared" si="79"/>
        <v>0</v>
      </c>
      <c r="AO86" s="171"/>
      <c r="AP86" s="104">
        <f t="shared" ref="AP86:BO86" si="98">J86*$I$86</f>
        <v>0</v>
      </c>
      <c r="AQ86" s="104">
        <f t="shared" si="98"/>
        <v>0</v>
      </c>
      <c r="AR86" s="104">
        <f t="shared" si="98"/>
        <v>0</v>
      </c>
      <c r="AS86" s="104">
        <f t="shared" si="98"/>
        <v>0</v>
      </c>
      <c r="AT86" s="104">
        <f t="shared" si="98"/>
        <v>0</v>
      </c>
      <c r="AU86" s="104">
        <f t="shared" si="98"/>
        <v>0</v>
      </c>
      <c r="AV86" s="104">
        <f t="shared" si="98"/>
        <v>0</v>
      </c>
      <c r="AW86" s="104">
        <f t="shared" si="98"/>
        <v>0</v>
      </c>
      <c r="AX86" s="104">
        <f t="shared" si="98"/>
        <v>0</v>
      </c>
      <c r="AY86" s="104">
        <f t="shared" si="98"/>
        <v>0</v>
      </c>
      <c r="AZ86" s="104">
        <f t="shared" si="98"/>
        <v>0</v>
      </c>
      <c r="BA86" s="104">
        <f t="shared" si="98"/>
        <v>0</v>
      </c>
      <c r="BB86" s="104">
        <f t="shared" si="98"/>
        <v>0</v>
      </c>
      <c r="BC86" s="104">
        <f t="shared" si="98"/>
        <v>0</v>
      </c>
      <c r="BD86" s="104">
        <f t="shared" si="98"/>
        <v>0</v>
      </c>
      <c r="BE86" s="104">
        <f t="shared" si="98"/>
        <v>0</v>
      </c>
      <c r="BF86" s="104">
        <f t="shared" si="98"/>
        <v>0</v>
      </c>
      <c r="BG86" s="104">
        <f t="shared" si="98"/>
        <v>0</v>
      </c>
      <c r="BH86" s="104">
        <f t="shared" si="98"/>
        <v>0</v>
      </c>
      <c r="BI86" s="104">
        <f t="shared" si="98"/>
        <v>0</v>
      </c>
      <c r="BJ86" s="104">
        <f t="shared" si="98"/>
        <v>0</v>
      </c>
      <c r="BK86" s="104">
        <f t="shared" si="98"/>
        <v>0</v>
      </c>
      <c r="BL86" s="104">
        <f t="shared" si="98"/>
        <v>0</v>
      </c>
      <c r="BM86" s="104">
        <f t="shared" si="98"/>
        <v>0</v>
      </c>
      <c r="BN86" s="104">
        <f t="shared" si="98"/>
        <v>0</v>
      </c>
      <c r="BO86" s="104">
        <f t="shared" si="98"/>
        <v>0</v>
      </c>
      <c r="BP86" s="164">
        <f t="shared" si="81"/>
        <v>0</v>
      </c>
    </row>
    <row r="87" spans="1:69" ht="60" x14ac:dyDescent="0.25">
      <c r="A87" s="31">
        <v>80</v>
      </c>
      <c r="B87" s="78" t="s">
        <v>854</v>
      </c>
      <c r="C87" s="31" t="s">
        <v>192</v>
      </c>
      <c r="D87" s="31" t="s">
        <v>193</v>
      </c>
      <c r="E87" s="31" t="s">
        <v>148</v>
      </c>
      <c r="F87" s="145">
        <v>26</v>
      </c>
      <c r="G87" s="146">
        <v>1046</v>
      </c>
      <c r="H87" s="181">
        <f t="shared" si="82"/>
        <v>0.20000000000000004</v>
      </c>
      <c r="I87" s="183">
        <v>836.8</v>
      </c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161">
        <f t="shared" si="78"/>
        <v>0</v>
      </c>
      <c r="AK87" s="168"/>
      <c r="AL87" s="160">
        <f t="shared" si="83"/>
        <v>0</v>
      </c>
      <c r="AM87" s="162">
        <f t="shared" si="84"/>
        <v>0</v>
      </c>
      <c r="AN87" s="157">
        <f t="shared" si="79"/>
        <v>0</v>
      </c>
      <c r="AO87" s="171"/>
      <c r="AP87" s="104">
        <f t="shared" ref="AP87:BO87" si="99">J87*$I$87</f>
        <v>0</v>
      </c>
      <c r="AQ87" s="104">
        <f t="shared" si="99"/>
        <v>0</v>
      </c>
      <c r="AR87" s="104">
        <f t="shared" si="99"/>
        <v>0</v>
      </c>
      <c r="AS87" s="104">
        <f t="shared" si="99"/>
        <v>0</v>
      </c>
      <c r="AT87" s="104">
        <f t="shared" si="99"/>
        <v>0</v>
      </c>
      <c r="AU87" s="104">
        <f t="shared" si="99"/>
        <v>0</v>
      </c>
      <c r="AV87" s="104">
        <f t="shared" si="99"/>
        <v>0</v>
      </c>
      <c r="AW87" s="104">
        <f t="shared" si="99"/>
        <v>0</v>
      </c>
      <c r="AX87" s="104">
        <f t="shared" si="99"/>
        <v>0</v>
      </c>
      <c r="AY87" s="104">
        <f t="shared" si="99"/>
        <v>0</v>
      </c>
      <c r="AZ87" s="104">
        <f t="shared" si="99"/>
        <v>0</v>
      </c>
      <c r="BA87" s="104">
        <f t="shared" si="99"/>
        <v>0</v>
      </c>
      <c r="BB87" s="104">
        <f t="shared" si="99"/>
        <v>0</v>
      </c>
      <c r="BC87" s="104">
        <f t="shared" si="99"/>
        <v>0</v>
      </c>
      <c r="BD87" s="104">
        <f t="shared" si="99"/>
        <v>0</v>
      </c>
      <c r="BE87" s="104">
        <f t="shared" si="99"/>
        <v>0</v>
      </c>
      <c r="BF87" s="104">
        <f t="shared" si="99"/>
        <v>0</v>
      </c>
      <c r="BG87" s="104">
        <f t="shared" si="99"/>
        <v>0</v>
      </c>
      <c r="BH87" s="104">
        <f t="shared" si="99"/>
        <v>0</v>
      </c>
      <c r="BI87" s="104">
        <f t="shared" si="99"/>
        <v>0</v>
      </c>
      <c r="BJ87" s="104">
        <f t="shared" si="99"/>
        <v>0</v>
      </c>
      <c r="BK87" s="104">
        <f t="shared" si="99"/>
        <v>0</v>
      </c>
      <c r="BL87" s="104">
        <f t="shared" si="99"/>
        <v>0</v>
      </c>
      <c r="BM87" s="104">
        <f t="shared" si="99"/>
        <v>0</v>
      </c>
      <c r="BN87" s="104">
        <f t="shared" si="99"/>
        <v>0</v>
      </c>
      <c r="BO87" s="104">
        <f t="shared" si="99"/>
        <v>0</v>
      </c>
      <c r="BP87" s="164">
        <f t="shared" si="81"/>
        <v>0</v>
      </c>
    </row>
    <row r="88" spans="1:69" ht="90" x14ac:dyDescent="0.25">
      <c r="A88" s="105">
        <v>81</v>
      </c>
      <c r="B88" s="78" t="s">
        <v>854</v>
      </c>
      <c r="C88" s="31" t="s">
        <v>194</v>
      </c>
      <c r="D88" s="31" t="s">
        <v>195</v>
      </c>
      <c r="E88" s="31" t="s">
        <v>148</v>
      </c>
      <c r="F88" s="145">
        <v>29</v>
      </c>
      <c r="G88" s="146">
        <v>3622</v>
      </c>
      <c r="H88" s="181">
        <f t="shared" si="82"/>
        <v>0.20000000000000004</v>
      </c>
      <c r="I88" s="183">
        <v>2897.6</v>
      </c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161">
        <f t="shared" si="78"/>
        <v>0</v>
      </c>
      <c r="AK88" s="168"/>
      <c r="AL88" s="160">
        <f t="shared" si="83"/>
        <v>0</v>
      </c>
      <c r="AM88" s="162">
        <f t="shared" si="84"/>
        <v>0</v>
      </c>
      <c r="AN88" s="157">
        <f t="shared" si="79"/>
        <v>0</v>
      </c>
      <c r="AO88" s="171"/>
      <c r="AP88" s="104">
        <f t="shared" ref="AP88:BO88" si="100">J88*$I$88</f>
        <v>0</v>
      </c>
      <c r="AQ88" s="104">
        <f t="shared" si="100"/>
        <v>0</v>
      </c>
      <c r="AR88" s="104">
        <f t="shared" si="100"/>
        <v>0</v>
      </c>
      <c r="AS88" s="104">
        <f t="shared" si="100"/>
        <v>0</v>
      </c>
      <c r="AT88" s="104">
        <f t="shared" si="100"/>
        <v>0</v>
      </c>
      <c r="AU88" s="104">
        <f t="shared" si="100"/>
        <v>0</v>
      </c>
      <c r="AV88" s="104">
        <f t="shared" si="100"/>
        <v>0</v>
      </c>
      <c r="AW88" s="104">
        <f t="shared" si="100"/>
        <v>0</v>
      </c>
      <c r="AX88" s="104">
        <f t="shared" si="100"/>
        <v>0</v>
      </c>
      <c r="AY88" s="104">
        <f t="shared" si="100"/>
        <v>0</v>
      </c>
      <c r="AZ88" s="104">
        <f t="shared" si="100"/>
        <v>0</v>
      </c>
      <c r="BA88" s="104">
        <f t="shared" si="100"/>
        <v>0</v>
      </c>
      <c r="BB88" s="104">
        <f t="shared" si="100"/>
        <v>0</v>
      </c>
      <c r="BC88" s="104">
        <f t="shared" si="100"/>
        <v>0</v>
      </c>
      <c r="BD88" s="104">
        <f t="shared" si="100"/>
        <v>0</v>
      </c>
      <c r="BE88" s="104">
        <f t="shared" si="100"/>
        <v>0</v>
      </c>
      <c r="BF88" s="104">
        <f t="shared" si="100"/>
        <v>0</v>
      </c>
      <c r="BG88" s="104">
        <f t="shared" si="100"/>
        <v>0</v>
      </c>
      <c r="BH88" s="104">
        <f t="shared" si="100"/>
        <v>0</v>
      </c>
      <c r="BI88" s="104">
        <f t="shared" si="100"/>
        <v>0</v>
      </c>
      <c r="BJ88" s="104">
        <f t="shared" si="100"/>
        <v>0</v>
      </c>
      <c r="BK88" s="104">
        <f t="shared" si="100"/>
        <v>0</v>
      </c>
      <c r="BL88" s="104">
        <f t="shared" si="100"/>
        <v>0</v>
      </c>
      <c r="BM88" s="104">
        <f t="shared" si="100"/>
        <v>0</v>
      </c>
      <c r="BN88" s="104">
        <f t="shared" si="100"/>
        <v>0</v>
      </c>
      <c r="BO88" s="104">
        <f t="shared" si="100"/>
        <v>0</v>
      </c>
      <c r="BP88" s="164">
        <f t="shared" si="81"/>
        <v>0</v>
      </c>
    </row>
    <row r="89" spans="1:69" ht="90" x14ac:dyDescent="0.25">
      <c r="A89" s="105">
        <v>82</v>
      </c>
      <c r="B89" s="78" t="s">
        <v>854</v>
      </c>
      <c r="C89" s="31" t="s">
        <v>196</v>
      </c>
      <c r="D89" s="31" t="s">
        <v>197</v>
      </c>
      <c r="E89" s="31" t="s">
        <v>148</v>
      </c>
      <c r="F89" s="145">
        <v>5</v>
      </c>
      <c r="G89" s="146">
        <v>4098</v>
      </c>
      <c r="H89" s="181">
        <f t="shared" si="82"/>
        <v>0.19999999999999998</v>
      </c>
      <c r="I89" s="183">
        <v>3278.4</v>
      </c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161">
        <f t="shared" si="78"/>
        <v>0</v>
      </c>
      <c r="AK89" s="168"/>
      <c r="AL89" s="160">
        <f t="shared" si="83"/>
        <v>0</v>
      </c>
      <c r="AM89" s="162">
        <f t="shared" si="84"/>
        <v>0</v>
      </c>
      <c r="AN89" s="157">
        <f t="shared" si="79"/>
        <v>0</v>
      </c>
      <c r="AO89" s="171"/>
      <c r="AP89" s="104">
        <f t="shared" ref="AP89:BO89" si="101">J89*$I$89</f>
        <v>0</v>
      </c>
      <c r="AQ89" s="104">
        <f t="shared" si="101"/>
        <v>0</v>
      </c>
      <c r="AR89" s="104">
        <f t="shared" si="101"/>
        <v>0</v>
      </c>
      <c r="AS89" s="104">
        <f t="shared" si="101"/>
        <v>0</v>
      </c>
      <c r="AT89" s="104">
        <f t="shared" si="101"/>
        <v>0</v>
      </c>
      <c r="AU89" s="104">
        <f t="shared" si="101"/>
        <v>0</v>
      </c>
      <c r="AV89" s="104">
        <f t="shared" si="101"/>
        <v>0</v>
      </c>
      <c r="AW89" s="104">
        <f t="shared" si="101"/>
        <v>0</v>
      </c>
      <c r="AX89" s="104">
        <f t="shared" si="101"/>
        <v>0</v>
      </c>
      <c r="AY89" s="104">
        <f t="shared" si="101"/>
        <v>0</v>
      </c>
      <c r="AZ89" s="104">
        <f t="shared" si="101"/>
        <v>0</v>
      </c>
      <c r="BA89" s="104">
        <f t="shared" si="101"/>
        <v>0</v>
      </c>
      <c r="BB89" s="104">
        <f t="shared" si="101"/>
        <v>0</v>
      </c>
      <c r="BC89" s="104">
        <f t="shared" si="101"/>
        <v>0</v>
      </c>
      <c r="BD89" s="104">
        <f t="shared" si="101"/>
        <v>0</v>
      </c>
      <c r="BE89" s="104">
        <f t="shared" si="101"/>
        <v>0</v>
      </c>
      <c r="BF89" s="104">
        <f t="shared" si="101"/>
        <v>0</v>
      </c>
      <c r="BG89" s="104">
        <f t="shared" si="101"/>
        <v>0</v>
      </c>
      <c r="BH89" s="104">
        <f t="shared" si="101"/>
        <v>0</v>
      </c>
      <c r="BI89" s="104">
        <f t="shared" si="101"/>
        <v>0</v>
      </c>
      <c r="BJ89" s="104">
        <f t="shared" si="101"/>
        <v>0</v>
      </c>
      <c r="BK89" s="104">
        <f t="shared" si="101"/>
        <v>0</v>
      </c>
      <c r="BL89" s="104">
        <f t="shared" si="101"/>
        <v>0</v>
      </c>
      <c r="BM89" s="104">
        <f t="shared" si="101"/>
        <v>0</v>
      </c>
      <c r="BN89" s="104">
        <f t="shared" si="101"/>
        <v>0</v>
      </c>
      <c r="BO89" s="104">
        <f t="shared" si="101"/>
        <v>0</v>
      </c>
      <c r="BP89" s="164">
        <f t="shared" si="81"/>
        <v>0</v>
      </c>
    </row>
    <row r="90" spans="1:69" ht="60" x14ac:dyDescent="0.25">
      <c r="A90" s="31">
        <v>83</v>
      </c>
      <c r="B90" s="78" t="s">
        <v>852</v>
      </c>
      <c r="C90" s="31" t="s">
        <v>198</v>
      </c>
      <c r="D90" s="31" t="s">
        <v>199</v>
      </c>
      <c r="E90" s="31" t="s">
        <v>148</v>
      </c>
      <c r="F90" s="145">
        <v>83</v>
      </c>
      <c r="G90" s="146">
        <v>1817</v>
      </c>
      <c r="H90" s="181">
        <f t="shared" si="82"/>
        <v>0.20000000000000004</v>
      </c>
      <c r="I90" s="183">
        <v>1453.6</v>
      </c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161">
        <f t="shared" si="78"/>
        <v>0</v>
      </c>
      <c r="AK90" s="168"/>
      <c r="AL90" s="160">
        <f t="shared" si="83"/>
        <v>0</v>
      </c>
      <c r="AM90" s="162">
        <f t="shared" si="84"/>
        <v>0</v>
      </c>
      <c r="AN90" s="157">
        <f t="shared" si="79"/>
        <v>0</v>
      </c>
      <c r="AO90" s="171"/>
      <c r="AP90" s="104">
        <f t="shared" ref="AP90:BO90" si="102">J90*$I$90</f>
        <v>0</v>
      </c>
      <c r="AQ90" s="104">
        <f t="shared" si="102"/>
        <v>0</v>
      </c>
      <c r="AR90" s="104">
        <f t="shared" si="102"/>
        <v>0</v>
      </c>
      <c r="AS90" s="104">
        <f t="shared" si="102"/>
        <v>0</v>
      </c>
      <c r="AT90" s="104">
        <f t="shared" si="102"/>
        <v>0</v>
      </c>
      <c r="AU90" s="104">
        <f t="shared" si="102"/>
        <v>0</v>
      </c>
      <c r="AV90" s="104">
        <f t="shared" si="102"/>
        <v>0</v>
      </c>
      <c r="AW90" s="104">
        <f t="shared" si="102"/>
        <v>0</v>
      </c>
      <c r="AX90" s="104">
        <f t="shared" si="102"/>
        <v>0</v>
      </c>
      <c r="AY90" s="104">
        <f t="shared" si="102"/>
        <v>0</v>
      </c>
      <c r="AZ90" s="104">
        <f t="shared" si="102"/>
        <v>0</v>
      </c>
      <c r="BA90" s="104">
        <f t="shared" si="102"/>
        <v>0</v>
      </c>
      <c r="BB90" s="104">
        <f t="shared" si="102"/>
        <v>0</v>
      </c>
      <c r="BC90" s="104">
        <f t="shared" si="102"/>
        <v>0</v>
      </c>
      <c r="BD90" s="104">
        <f t="shared" si="102"/>
        <v>0</v>
      </c>
      <c r="BE90" s="104">
        <f t="shared" si="102"/>
        <v>0</v>
      </c>
      <c r="BF90" s="104">
        <f t="shared" si="102"/>
        <v>0</v>
      </c>
      <c r="BG90" s="104">
        <f t="shared" si="102"/>
        <v>0</v>
      </c>
      <c r="BH90" s="104">
        <f t="shared" si="102"/>
        <v>0</v>
      </c>
      <c r="BI90" s="104">
        <f t="shared" si="102"/>
        <v>0</v>
      </c>
      <c r="BJ90" s="104">
        <f t="shared" si="102"/>
        <v>0</v>
      </c>
      <c r="BK90" s="104">
        <f t="shared" si="102"/>
        <v>0</v>
      </c>
      <c r="BL90" s="104">
        <f t="shared" si="102"/>
        <v>0</v>
      </c>
      <c r="BM90" s="104">
        <f t="shared" si="102"/>
        <v>0</v>
      </c>
      <c r="BN90" s="104">
        <f t="shared" si="102"/>
        <v>0</v>
      </c>
      <c r="BO90" s="104">
        <f t="shared" si="102"/>
        <v>0</v>
      </c>
      <c r="BP90" s="164">
        <f t="shared" si="81"/>
        <v>0</v>
      </c>
    </row>
    <row r="91" spans="1:69" ht="60" x14ac:dyDescent="0.25">
      <c r="A91" s="31">
        <v>84</v>
      </c>
      <c r="B91" s="78" t="s">
        <v>852</v>
      </c>
      <c r="C91" s="31" t="s">
        <v>200</v>
      </c>
      <c r="D91" s="31" t="s">
        <v>201</v>
      </c>
      <c r="E91" s="31" t="s">
        <v>148</v>
      </c>
      <c r="F91" s="145">
        <v>13</v>
      </c>
      <c r="G91" s="146">
        <v>3220</v>
      </c>
      <c r="H91" s="181">
        <f t="shared" si="82"/>
        <v>0.2</v>
      </c>
      <c r="I91" s="183">
        <v>2576</v>
      </c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161">
        <f t="shared" si="78"/>
        <v>0</v>
      </c>
      <c r="AK91" s="168"/>
      <c r="AL91" s="160">
        <f t="shared" si="83"/>
        <v>0</v>
      </c>
      <c r="AM91" s="162">
        <f t="shared" si="84"/>
        <v>0</v>
      </c>
      <c r="AN91" s="157">
        <f t="shared" si="79"/>
        <v>0</v>
      </c>
      <c r="AO91" s="171"/>
      <c r="AP91" s="104">
        <f t="shared" ref="AP91:BO91" si="103">J91*$I$91</f>
        <v>0</v>
      </c>
      <c r="AQ91" s="104">
        <f t="shared" si="103"/>
        <v>0</v>
      </c>
      <c r="AR91" s="104">
        <f t="shared" si="103"/>
        <v>0</v>
      </c>
      <c r="AS91" s="104">
        <f t="shared" si="103"/>
        <v>0</v>
      </c>
      <c r="AT91" s="104">
        <f t="shared" si="103"/>
        <v>0</v>
      </c>
      <c r="AU91" s="104">
        <f t="shared" si="103"/>
        <v>0</v>
      </c>
      <c r="AV91" s="104">
        <f t="shared" si="103"/>
        <v>0</v>
      </c>
      <c r="AW91" s="104">
        <f t="shared" si="103"/>
        <v>0</v>
      </c>
      <c r="AX91" s="104">
        <f t="shared" si="103"/>
        <v>0</v>
      </c>
      <c r="AY91" s="104">
        <f t="shared" si="103"/>
        <v>0</v>
      </c>
      <c r="AZ91" s="104">
        <f t="shared" si="103"/>
        <v>0</v>
      </c>
      <c r="BA91" s="104">
        <f t="shared" si="103"/>
        <v>0</v>
      </c>
      <c r="BB91" s="104">
        <f t="shared" si="103"/>
        <v>0</v>
      </c>
      <c r="BC91" s="104">
        <f t="shared" si="103"/>
        <v>0</v>
      </c>
      <c r="BD91" s="104">
        <f t="shared" si="103"/>
        <v>0</v>
      </c>
      <c r="BE91" s="104">
        <f t="shared" si="103"/>
        <v>0</v>
      </c>
      <c r="BF91" s="104">
        <f t="shared" si="103"/>
        <v>0</v>
      </c>
      <c r="BG91" s="104">
        <f t="shared" si="103"/>
        <v>0</v>
      </c>
      <c r="BH91" s="104">
        <f t="shared" si="103"/>
        <v>0</v>
      </c>
      <c r="BI91" s="104">
        <f t="shared" si="103"/>
        <v>0</v>
      </c>
      <c r="BJ91" s="104">
        <f t="shared" si="103"/>
        <v>0</v>
      </c>
      <c r="BK91" s="104">
        <f t="shared" si="103"/>
        <v>0</v>
      </c>
      <c r="BL91" s="104">
        <f t="shared" si="103"/>
        <v>0</v>
      </c>
      <c r="BM91" s="104">
        <f t="shared" si="103"/>
        <v>0</v>
      </c>
      <c r="BN91" s="104">
        <f t="shared" si="103"/>
        <v>0</v>
      </c>
      <c r="BO91" s="104">
        <f t="shared" si="103"/>
        <v>0</v>
      </c>
      <c r="BP91" s="164">
        <f t="shared" si="81"/>
        <v>0</v>
      </c>
    </row>
    <row r="92" spans="1:69" ht="45" x14ac:dyDescent="0.25">
      <c r="A92" s="31">
        <v>85</v>
      </c>
      <c r="B92" s="78" t="s">
        <v>852</v>
      </c>
      <c r="C92" s="31" t="s">
        <v>202</v>
      </c>
      <c r="D92" s="31" t="s">
        <v>203</v>
      </c>
      <c r="E92" s="31" t="s">
        <v>148</v>
      </c>
      <c r="F92" s="145">
        <v>16</v>
      </c>
      <c r="G92" s="146">
        <v>3754</v>
      </c>
      <c r="H92" s="181">
        <f t="shared" si="82"/>
        <v>0.20000000000000004</v>
      </c>
      <c r="I92" s="183">
        <v>3003.2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161">
        <f t="shared" si="78"/>
        <v>0</v>
      </c>
      <c r="AK92" s="168"/>
      <c r="AL92" s="160">
        <f t="shared" si="83"/>
        <v>0</v>
      </c>
      <c r="AM92" s="162">
        <f t="shared" si="84"/>
        <v>0</v>
      </c>
      <c r="AN92" s="157">
        <f t="shared" si="79"/>
        <v>0</v>
      </c>
      <c r="AO92" s="171"/>
      <c r="AP92" s="104">
        <f t="shared" ref="AP92:BO92" si="104">J92*$I$92</f>
        <v>0</v>
      </c>
      <c r="AQ92" s="104">
        <f t="shared" si="104"/>
        <v>0</v>
      </c>
      <c r="AR92" s="104">
        <f t="shared" si="104"/>
        <v>0</v>
      </c>
      <c r="AS92" s="104">
        <f t="shared" si="104"/>
        <v>0</v>
      </c>
      <c r="AT92" s="104">
        <f t="shared" si="104"/>
        <v>0</v>
      </c>
      <c r="AU92" s="104">
        <f t="shared" si="104"/>
        <v>0</v>
      </c>
      <c r="AV92" s="104">
        <f t="shared" si="104"/>
        <v>0</v>
      </c>
      <c r="AW92" s="104">
        <f t="shared" si="104"/>
        <v>0</v>
      </c>
      <c r="AX92" s="104">
        <f t="shared" si="104"/>
        <v>0</v>
      </c>
      <c r="AY92" s="104">
        <f t="shared" si="104"/>
        <v>0</v>
      </c>
      <c r="AZ92" s="104">
        <f t="shared" si="104"/>
        <v>0</v>
      </c>
      <c r="BA92" s="104">
        <f t="shared" si="104"/>
        <v>0</v>
      </c>
      <c r="BB92" s="104">
        <f t="shared" si="104"/>
        <v>0</v>
      </c>
      <c r="BC92" s="104">
        <f t="shared" si="104"/>
        <v>0</v>
      </c>
      <c r="BD92" s="104">
        <f t="shared" si="104"/>
        <v>0</v>
      </c>
      <c r="BE92" s="104">
        <f t="shared" si="104"/>
        <v>0</v>
      </c>
      <c r="BF92" s="104">
        <f t="shared" si="104"/>
        <v>0</v>
      </c>
      <c r="BG92" s="104">
        <f t="shared" si="104"/>
        <v>0</v>
      </c>
      <c r="BH92" s="104">
        <f t="shared" si="104"/>
        <v>0</v>
      </c>
      <c r="BI92" s="104">
        <f t="shared" si="104"/>
        <v>0</v>
      </c>
      <c r="BJ92" s="104">
        <f t="shared" si="104"/>
        <v>0</v>
      </c>
      <c r="BK92" s="104">
        <f t="shared" si="104"/>
        <v>0</v>
      </c>
      <c r="BL92" s="104">
        <f t="shared" si="104"/>
        <v>0</v>
      </c>
      <c r="BM92" s="104">
        <f t="shared" si="104"/>
        <v>0</v>
      </c>
      <c r="BN92" s="104">
        <f t="shared" si="104"/>
        <v>0</v>
      </c>
      <c r="BO92" s="104">
        <f t="shared" si="104"/>
        <v>0</v>
      </c>
      <c r="BP92" s="164">
        <f t="shared" si="81"/>
        <v>0</v>
      </c>
    </row>
    <row r="93" spans="1:69" ht="45" x14ac:dyDescent="0.25">
      <c r="A93" s="31">
        <v>86</v>
      </c>
      <c r="B93" s="78" t="s">
        <v>853</v>
      </c>
      <c r="C93" s="31" t="s">
        <v>204</v>
      </c>
      <c r="D93" s="31" t="s">
        <v>189</v>
      </c>
      <c r="E93" s="31" t="s">
        <v>148</v>
      </c>
      <c r="F93" s="145">
        <v>8</v>
      </c>
      <c r="G93" s="146">
        <v>2173</v>
      </c>
      <c r="H93" s="181">
        <f t="shared" si="82"/>
        <v>0.19999999999999996</v>
      </c>
      <c r="I93" s="183">
        <v>1738.4</v>
      </c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161">
        <f t="shared" si="78"/>
        <v>0</v>
      </c>
      <c r="AK93" s="168"/>
      <c r="AL93" s="160">
        <f t="shared" si="83"/>
        <v>0</v>
      </c>
      <c r="AM93" s="162">
        <f t="shared" si="84"/>
        <v>0</v>
      </c>
      <c r="AN93" s="157">
        <f t="shared" si="79"/>
        <v>0</v>
      </c>
      <c r="AO93" s="171"/>
      <c r="AP93" s="104">
        <f t="shared" ref="AP93:BO93" si="105">J93*$I$93</f>
        <v>0</v>
      </c>
      <c r="AQ93" s="104">
        <f t="shared" si="105"/>
        <v>0</v>
      </c>
      <c r="AR93" s="104">
        <f t="shared" si="105"/>
        <v>0</v>
      </c>
      <c r="AS93" s="104">
        <f t="shared" si="105"/>
        <v>0</v>
      </c>
      <c r="AT93" s="104">
        <f t="shared" si="105"/>
        <v>0</v>
      </c>
      <c r="AU93" s="104">
        <f t="shared" si="105"/>
        <v>0</v>
      </c>
      <c r="AV93" s="104">
        <f t="shared" si="105"/>
        <v>0</v>
      </c>
      <c r="AW93" s="104">
        <f t="shared" si="105"/>
        <v>0</v>
      </c>
      <c r="AX93" s="104">
        <f t="shared" si="105"/>
        <v>0</v>
      </c>
      <c r="AY93" s="104">
        <f t="shared" si="105"/>
        <v>0</v>
      </c>
      <c r="AZ93" s="104">
        <f t="shared" si="105"/>
        <v>0</v>
      </c>
      <c r="BA93" s="104">
        <f t="shared" si="105"/>
        <v>0</v>
      </c>
      <c r="BB93" s="104">
        <f t="shared" si="105"/>
        <v>0</v>
      </c>
      <c r="BC93" s="104">
        <f t="shared" si="105"/>
        <v>0</v>
      </c>
      <c r="BD93" s="104">
        <f t="shared" si="105"/>
        <v>0</v>
      </c>
      <c r="BE93" s="104">
        <f t="shared" si="105"/>
        <v>0</v>
      </c>
      <c r="BF93" s="104">
        <f t="shared" si="105"/>
        <v>0</v>
      </c>
      <c r="BG93" s="104">
        <f t="shared" si="105"/>
        <v>0</v>
      </c>
      <c r="BH93" s="104">
        <f t="shared" si="105"/>
        <v>0</v>
      </c>
      <c r="BI93" s="104">
        <f t="shared" si="105"/>
        <v>0</v>
      </c>
      <c r="BJ93" s="104">
        <f t="shared" si="105"/>
        <v>0</v>
      </c>
      <c r="BK93" s="104">
        <f t="shared" si="105"/>
        <v>0</v>
      </c>
      <c r="BL93" s="104">
        <f t="shared" si="105"/>
        <v>0</v>
      </c>
      <c r="BM93" s="104">
        <f t="shared" si="105"/>
        <v>0</v>
      </c>
      <c r="BN93" s="104">
        <f t="shared" si="105"/>
        <v>0</v>
      </c>
      <c r="BO93" s="104">
        <f t="shared" si="105"/>
        <v>0</v>
      </c>
      <c r="BP93" s="164">
        <f t="shared" si="81"/>
        <v>0</v>
      </c>
    </row>
    <row r="94" spans="1:69" ht="45" x14ac:dyDescent="0.25">
      <c r="A94" s="31">
        <v>87</v>
      </c>
      <c r="B94" s="78" t="s">
        <v>854</v>
      </c>
      <c r="C94" s="31" t="s">
        <v>205</v>
      </c>
      <c r="D94" s="31" t="s">
        <v>189</v>
      </c>
      <c r="E94" s="31" t="s">
        <v>148</v>
      </c>
      <c r="F94" s="145">
        <v>8</v>
      </c>
      <c r="G94" s="146">
        <v>1472</v>
      </c>
      <c r="H94" s="181">
        <f t="shared" si="82"/>
        <v>0.20000000000000007</v>
      </c>
      <c r="I94" s="183">
        <v>1177.5999999999999</v>
      </c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161">
        <f t="shared" si="78"/>
        <v>0</v>
      </c>
      <c r="AK94" s="168"/>
      <c r="AL94" s="160">
        <f t="shared" si="83"/>
        <v>0</v>
      </c>
      <c r="AM94" s="162">
        <f t="shared" si="84"/>
        <v>0</v>
      </c>
      <c r="AN94" s="157">
        <f t="shared" si="79"/>
        <v>0</v>
      </c>
      <c r="AO94" s="171"/>
      <c r="AP94" s="104">
        <f t="shared" ref="AP94:BO94" si="106">J94*$I$94</f>
        <v>0</v>
      </c>
      <c r="AQ94" s="104">
        <f t="shared" si="106"/>
        <v>0</v>
      </c>
      <c r="AR94" s="104">
        <f t="shared" si="106"/>
        <v>0</v>
      </c>
      <c r="AS94" s="104">
        <f t="shared" si="106"/>
        <v>0</v>
      </c>
      <c r="AT94" s="104">
        <f t="shared" si="106"/>
        <v>0</v>
      </c>
      <c r="AU94" s="104">
        <f t="shared" si="106"/>
        <v>0</v>
      </c>
      <c r="AV94" s="104">
        <f t="shared" si="106"/>
        <v>0</v>
      </c>
      <c r="AW94" s="104">
        <f t="shared" si="106"/>
        <v>0</v>
      </c>
      <c r="AX94" s="104">
        <f t="shared" si="106"/>
        <v>0</v>
      </c>
      <c r="AY94" s="104">
        <f t="shared" si="106"/>
        <v>0</v>
      </c>
      <c r="AZ94" s="104">
        <f t="shared" si="106"/>
        <v>0</v>
      </c>
      <c r="BA94" s="104">
        <f t="shared" si="106"/>
        <v>0</v>
      </c>
      <c r="BB94" s="104">
        <f t="shared" si="106"/>
        <v>0</v>
      </c>
      <c r="BC94" s="104">
        <f t="shared" si="106"/>
        <v>0</v>
      </c>
      <c r="BD94" s="104">
        <f t="shared" si="106"/>
        <v>0</v>
      </c>
      <c r="BE94" s="104">
        <f t="shared" si="106"/>
        <v>0</v>
      </c>
      <c r="BF94" s="104">
        <f t="shared" si="106"/>
        <v>0</v>
      </c>
      <c r="BG94" s="104">
        <f t="shared" si="106"/>
        <v>0</v>
      </c>
      <c r="BH94" s="104">
        <f t="shared" si="106"/>
        <v>0</v>
      </c>
      <c r="BI94" s="104">
        <f t="shared" si="106"/>
        <v>0</v>
      </c>
      <c r="BJ94" s="104">
        <f t="shared" si="106"/>
        <v>0</v>
      </c>
      <c r="BK94" s="104">
        <f t="shared" si="106"/>
        <v>0</v>
      </c>
      <c r="BL94" s="104">
        <f t="shared" si="106"/>
        <v>0</v>
      </c>
      <c r="BM94" s="104">
        <f t="shared" si="106"/>
        <v>0</v>
      </c>
      <c r="BN94" s="104">
        <f t="shared" si="106"/>
        <v>0</v>
      </c>
      <c r="BO94" s="104">
        <f t="shared" si="106"/>
        <v>0</v>
      </c>
      <c r="BP94" s="164">
        <f t="shared" si="81"/>
        <v>0</v>
      </c>
    </row>
    <row r="95" spans="1:69" ht="60" x14ac:dyDescent="0.25">
      <c r="A95" s="31">
        <v>88</v>
      </c>
      <c r="B95" s="78" t="s">
        <v>854</v>
      </c>
      <c r="C95" s="31" t="s">
        <v>206</v>
      </c>
      <c r="D95" s="31" t="s">
        <v>207</v>
      </c>
      <c r="E95" s="31" t="s">
        <v>148</v>
      </c>
      <c r="F95" s="145">
        <v>27</v>
      </c>
      <c r="G95" s="146">
        <v>2782</v>
      </c>
      <c r="H95" s="181">
        <f t="shared" si="82"/>
        <v>0.20000000000000004</v>
      </c>
      <c r="I95" s="183">
        <v>2225.6</v>
      </c>
      <c r="J95" s="92"/>
      <c r="K95" s="92"/>
      <c r="L95" s="92"/>
      <c r="M95" s="92"/>
      <c r="N95" s="92"/>
      <c r="O95" s="92"/>
      <c r="P95" s="92"/>
      <c r="Q95" s="92"/>
      <c r="R95" s="92">
        <v>5</v>
      </c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161">
        <f t="shared" si="78"/>
        <v>5</v>
      </c>
      <c r="AK95" s="168"/>
      <c r="AL95" s="160">
        <f t="shared" si="83"/>
        <v>11128</v>
      </c>
      <c r="AM95" s="162">
        <f t="shared" si="84"/>
        <v>0</v>
      </c>
      <c r="AN95" s="157">
        <f t="shared" si="79"/>
        <v>11128</v>
      </c>
      <c r="AO95" s="171"/>
      <c r="AP95" s="104">
        <f t="shared" ref="AP95:BO95" si="107">J95*$I$95</f>
        <v>0</v>
      </c>
      <c r="AQ95" s="104">
        <f t="shared" si="107"/>
        <v>0</v>
      </c>
      <c r="AR95" s="104">
        <f t="shared" si="107"/>
        <v>0</v>
      </c>
      <c r="AS95" s="104">
        <f t="shared" si="107"/>
        <v>0</v>
      </c>
      <c r="AT95" s="104">
        <f t="shared" si="107"/>
        <v>0</v>
      </c>
      <c r="AU95" s="104">
        <f t="shared" si="107"/>
        <v>0</v>
      </c>
      <c r="AV95" s="104">
        <f t="shared" si="107"/>
        <v>0</v>
      </c>
      <c r="AW95" s="104">
        <f t="shared" si="107"/>
        <v>0</v>
      </c>
      <c r="AX95" s="104">
        <f t="shared" si="107"/>
        <v>11128</v>
      </c>
      <c r="AY95" s="104">
        <f t="shared" si="107"/>
        <v>0</v>
      </c>
      <c r="AZ95" s="104">
        <f t="shared" si="107"/>
        <v>0</v>
      </c>
      <c r="BA95" s="104">
        <f t="shared" si="107"/>
        <v>0</v>
      </c>
      <c r="BB95" s="104">
        <f t="shared" si="107"/>
        <v>0</v>
      </c>
      <c r="BC95" s="104">
        <f t="shared" si="107"/>
        <v>0</v>
      </c>
      <c r="BD95" s="104">
        <f t="shared" si="107"/>
        <v>0</v>
      </c>
      <c r="BE95" s="104">
        <f t="shared" si="107"/>
        <v>0</v>
      </c>
      <c r="BF95" s="104">
        <f t="shared" si="107"/>
        <v>0</v>
      </c>
      <c r="BG95" s="104">
        <f t="shared" si="107"/>
        <v>0</v>
      </c>
      <c r="BH95" s="104">
        <f t="shared" si="107"/>
        <v>0</v>
      </c>
      <c r="BI95" s="104">
        <f t="shared" si="107"/>
        <v>0</v>
      </c>
      <c r="BJ95" s="104">
        <f t="shared" si="107"/>
        <v>0</v>
      </c>
      <c r="BK95" s="104">
        <f t="shared" si="107"/>
        <v>0</v>
      </c>
      <c r="BL95" s="104">
        <f t="shared" si="107"/>
        <v>0</v>
      </c>
      <c r="BM95" s="104">
        <f t="shared" si="107"/>
        <v>0</v>
      </c>
      <c r="BN95" s="104">
        <f t="shared" si="107"/>
        <v>0</v>
      </c>
      <c r="BO95" s="104">
        <f t="shared" si="107"/>
        <v>0</v>
      </c>
      <c r="BP95" s="164">
        <f t="shared" si="81"/>
        <v>11128</v>
      </c>
      <c r="BQ95" s="55"/>
    </row>
    <row r="96" spans="1:69" ht="45" x14ac:dyDescent="0.25">
      <c r="A96" s="31">
        <v>89</v>
      </c>
      <c r="B96" s="78" t="s">
        <v>852</v>
      </c>
      <c r="C96" s="31" t="s">
        <v>208</v>
      </c>
      <c r="D96" s="31" t="s">
        <v>209</v>
      </c>
      <c r="E96" s="31" t="s">
        <v>148</v>
      </c>
      <c r="F96" s="145">
        <v>57</v>
      </c>
      <c r="G96" s="146">
        <v>8189</v>
      </c>
      <c r="H96" s="181">
        <f t="shared" si="82"/>
        <v>0.2</v>
      </c>
      <c r="I96" s="183">
        <v>6551.2</v>
      </c>
      <c r="J96" s="220"/>
      <c r="K96" s="220"/>
      <c r="L96" s="92"/>
      <c r="M96" s="92"/>
      <c r="N96" s="220"/>
      <c r="O96" s="92"/>
      <c r="P96" s="92"/>
      <c r="Q96" s="220"/>
      <c r="R96" s="220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161">
        <f t="shared" si="78"/>
        <v>0</v>
      </c>
      <c r="AK96" s="168"/>
      <c r="AL96" s="160">
        <f t="shared" si="83"/>
        <v>0</v>
      </c>
      <c r="AM96" s="162">
        <f t="shared" si="84"/>
        <v>0</v>
      </c>
      <c r="AN96" s="157">
        <f t="shared" si="79"/>
        <v>0</v>
      </c>
      <c r="AO96" s="171"/>
      <c r="AP96" s="104">
        <f t="shared" ref="AP96:BO96" si="108">J96*$I$96</f>
        <v>0</v>
      </c>
      <c r="AQ96" s="104">
        <f t="shared" si="108"/>
        <v>0</v>
      </c>
      <c r="AR96" s="104">
        <f t="shared" si="108"/>
        <v>0</v>
      </c>
      <c r="AS96" s="104">
        <f t="shared" si="108"/>
        <v>0</v>
      </c>
      <c r="AT96" s="104">
        <f t="shared" si="108"/>
        <v>0</v>
      </c>
      <c r="AU96" s="104">
        <f t="shared" si="108"/>
        <v>0</v>
      </c>
      <c r="AV96" s="104">
        <f t="shared" si="108"/>
        <v>0</v>
      </c>
      <c r="AW96" s="104">
        <f t="shared" si="108"/>
        <v>0</v>
      </c>
      <c r="AX96" s="104">
        <f t="shared" si="108"/>
        <v>0</v>
      </c>
      <c r="AY96" s="104">
        <f t="shared" si="108"/>
        <v>0</v>
      </c>
      <c r="AZ96" s="104">
        <f t="shared" si="108"/>
        <v>0</v>
      </c>
      <c r="BA96" s="104">
        <f t="shared" si="108"/>
        <v>0</v>
      </c>
      <c r="BB96" s="104">
        <f t="shared" si="108"/>
        <v>0</v>
      </c>
      <c r="BC96" s="104">
        <f t="shared" si="108"/>
        <v>0</v>
      </c>
      <c r="BD96" s="104">
        <f t="shared" si="108"/>
        <v>0</v>
      </c>
      <c r="BE96" s="104">
        <f t="shared" si="108"/>
        <v>0</v>
      </c>
      <c r="BF96" s="104">
        <f t="shared" si="108"/>
        <v>0</v>
      </c>
      <c r="BG96" s="104">
        <f t="shared" si="108"/>
        <v>0</v>
      </c>
      <c r="BH96" s="104">
        <f t="shared" si="108"/>
        <v>0</v>
      </c>
      <c r="BI96" s="104">
        <f t="shared" si="108"/>
        <v>0</v>
      </c>
      <c r="BJ96" s="104">
        <f t="shared" si="108"/>
        <v>0</v>
      </c>
      <c r="BK96" s="104">
        <f t="shared" si="108"/>
        <v>0</v>
      </c>
      <c r="BL96" s="104">
        <f t="shared" si="108"/>
        <v>0</v>
      </c>
      <c r="BM96" s="104">
        <f t="shared" si="108"/>
        <v>0</v>
      </c>
      <c r="BN96" s="104">
        <f t="shared" si="108"/>
        <v>0</v>
      </c>
      <c r="BO96" s="104">
        <f t="shared" si="108"/>
        <v>0</v>
      </c>
      <c r="BP96" s="164">
        <f t="shared" si="81"/>
        <v>0</v>
      </c>
    </row>
    <row r="97" spans="1:69" ht="45" x14ac:dyDescent="0.25">
      <c r="A97" s="31">
        <v>90</v>
      </c>
      <c r="B97" s="78" t="s">
        <v>852</v>
      </c>
      <c r="C97" s="31" t="s">
        <v>210</v>
      </c>
      <c r="D97" s="31" t="s">
        <v>211</v>
      </c>
      <c r="E97" s="31" t="s">
        <v>148</v>
      </c>
      <c r="F97" s="145">
        <v>50</v>
      </c>
      <c r="G97" s="146">
        <v>8189</v>
      </c>
      <c r="H97" s="181">
        <f t="shared" si="82"/>
        <v>0.2</v>
      </c>
      <c r="I97" s="183">
        <v>6551.2</v>
      </c>
      <c r="J97" s="220"/>
      <c r="K97" s="220"/>
      <c r="L97" s="92"/>
      <c r="M97" s="92"/>
      <c r="N97" s="220"/>
      <c r="O97" s="92"/>
      <c r="P97" s="92"/>
      <c r="Q97" s="220"/>
      <c r="R97" s="220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161">
        <f t="shared" si="78"/>
        <v>0</v>
      </c>
      <c r="AK97" s="168"/>
      <c r="AL97" s="160">
        <f t="shared" si="83"/>
        <v>0</v>
      </c>
      <c r="AM97" s="162">
        <f t="shared" si="84"/>
        <v>0</v>
      </c>
      <c r="AN97" s="157">
        <f t="shared" si="79"/>
        <v>0</v>
      </c>
      <c r="AO97" s="171"/>
      <c r="AP97" s="104">
        <f t="shared" ref="AP97:BO97" si="109">J97*$I$97</f>
        <v>0</v>
      </c>
      <c r="AQ97" s="104">
        <f t="shared" si="109"/>
        <v>0</v>
      </c>
      <c r="AR97" s="104">
        <f t="shared" si="109"/>
        <v>0</v>
      </c>
      <c r="AS97" s="104">
        <f t="shared" si="109"/>
        <v>0</v>
      </c>
      <c r="AT97" s="104">
        <f t="shared" si="109"/>
        <v>0</v>
      </c>
      <c r="AU97" s="104">
        <f t="shared" si="109"/>
        <v>0</v>
      </c>
      <c r="AV97" s="104">
        <f t="shared" si="109"/>
        <v>0</v>
      </c>
      <c r="AW97" s="104">
        <f t="shared" si="109"/>
        <v>0</v>
      </c>
      <c r="AX97" s="104">
        <f t="shared" si="109"/>
        <v>0</v>
      </c>
      <c r="AY97" s="104">
        <f t="shared" si="109"/>
        <v>0</v>
      </c>
      <c r="AZ97" s="104">
        <f t="shared" si="109"/>
        <v>0</v>
      </c>
      <c r="BA97" s="104">
        <f t="shared" si="109"/>
        <v>0</v>
      </c>
      <c r="BB97" s="104">
        <f t="shared" si="109"/>
        <v>0</v>
      </c>
      <c r="BC97" s="104">
        <f t="shared" si="109"/>
        <v>0</v>
      </c>
      <c r="BD97" s="104">
        <f t="shared" si="109"/>
        <v>0</v>
      </c>
      <c r="BE97" s="104">
        <f t="shared" si="109"/>
        <v>0</v>
      </c>
      <c r="BF97" s="104">
        <f t="shared" si="109"/>
        <v>0</v>
      </c>
      <c r="BG97" s="104">
        <f t="shared" si="109"/>
        <v>0</v>
      </c>
      <c r="BH97" s="104">
        <f t="shared" si="109"/>
        <v>0</v>
      </c>
      <c r="BI97" s="104">
        <f t="shared" si="109"/>
        <v>0</v>
      </c>
      <c r="BJ97" s="104">
        <f t="shared" si="109"/>
        <v>0</v>
      </c>
      <c r="BK97" s="104">
        <f t="shared" si="109"/>
        <v>0</v>
      </c>
      <c r="BL97" s="104">
        <f t="shared" si="109"/>
        <v>0</v>
      </c>
      <c r="BM97" s="104">
        <f t="shared" si="109"/>
        <v>0</v>
      </c>
      <c r="BN97" s="104">
        <f t="shared" si="109"/>
        <v>0</v>
      </c>
      <c r="BO97" s="104">
        <f t="shared" si="109"/>
        <v>0</v>
      </c>
      <c r="BP97" s="164">
        <f t="shared" si="81"/>
        <v>0</v>
      </c>
    </row>
    <row r="98" spans="1:69" ht="45" x14ac:dyDescent="0.25">
      <c r="A98" s="31">
        <v>91</v>
      </c>
      <c r="B98" s="78" t="s">
        <v>852</v>
      </c>
      <c r="C98" s="31" t="s">
        <v>212</v>
      </c>
      <c r="D98" s="31" t="s">
        <v>213</v>
      </c>
      <c r="E98" s="31" t="s">
        <v>148</v>
      </c>
      <c r="F98" s="145">
        <v>25</v>
      </c>
      <c r="G98" s="146">
        <v>14108</v>
      </c>
      <c r="H98" s="181">
        <f t="shared" si="82"/>
        <v>0.20000000000000004</v>
      </c>
      <c r="I98" s="183">
        <v>11286.4</v>
      </c>
      <c r="J98" s="220"/>
      <c r="K98" s="220"/>
      <c r="L98" s="92"/>
      <c r="M98" s="92"/>
      <c r="N98" s="220"/>
      <c r="O98" s="92"/>
      <c r="P98" s="92"/>
      <c r="Q98" s="220"/>
      <c r="R98" s="222">
        <v>3</v>
      </c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161">
        <f t="shared" si="78"/>
        <v>3</v>
      </c>
      <c r="AK98" s="168"/>
      <c r="AL98" s="160">
        <f t="shared" si="83"/>
        <v>33859.199999999997</v>
      </c>
      <c r="AM98" s="162">
        <f t="shared" si="84"/>
        <v>0</v>
      </c>
      <c r="AN98" s="157">
        <f t="shared" si="79"/>
        <v>33859.199999999997</v>
      </c>
      <c r="AO98" s="171"/>
      <c r="AP98" s="104">
        <f t="shared" ref="AP98:BO98" si="110">J98*$I$98</f>
        <v>0</v>
      </c>
      <c r="AQ98" s="104">
        <f t="shared" si="110"/>
        <v>0</v>
      </c>
      <c r="AR98" s="104">
        <f t="shared" si="110"/>
        <v>0</v>
      </c>
      <c r="AS98" s="104">
        <f t="shared" si="110"/>
        <v>0</v>
      </c>
      <c r="AT98" s="104">
        <f t="shared" si="110"/>
        <v>0</v>
      </c>
      <c r="AU98" s="104">
        <f t="shared" si="110"/>
        <v>0</v>
      </c>
      <c r="AV98" s="104">
        <f t="shared" si="110"/>
        <v>0</v>
      </c>
      <c r="AW98" s="104">
        <f t="shared" si="110"/>
        <v>0</v>
      </c>
      <c r="AX98" s="104">
        <f t="shared" si="110"/>
        <v>33859.199999999997</v>
      </c>
      <c r="AY98" s="104">
        <f t="shared" si="110"/>
        <v>0</v>
      </c>
      <c r="AZ98" s="104">
        <f t="shared" si="110"/>
        <v>0</v>
      </c>
      <c r="BA98" s="104">
        <f t="shared" si="110"/>
        <v>0</v>
      </c>
      <c r="BB98" s="104">
        <f t="shared" si="110"/>
        <v>0</v>
      </c>
      <c r="BC98" s="104">
        <f t="shared" si="110"/>
        <v>0</v>
      </c>
      <c r="BD98" s="104">
        <f t="shared" si="110"/>
        <v>0</v>
      </c>
      <c r="BE98" s="104">
        <f t="shared" si="110"/>
        <v>0</v>
      </c>
      <c r="BF98" s="104">
        <f t="shared" si="110"/>
        <v>0</v>
      </c>
      <c r="BG98" s="104">
        <f t="shared" si="110"/>
        <v>0</v>
      </c>
      <c r="BH98" s="104">
        <f t="shared" si="110"/>
        <v>0</v>
      </c>
      <c r="BI98" s="104">
        <f t="shared" si="110"/>
        <v>0</v>
      </c>
      <c r="BJ98" s="104">
        <f t="shared" si="110"/>
        <v>0</v>
      </c>
      <c r="BK98" s="104">
        <f t="shared" si="110"/>
        <v>0</v>
      </c>
      <c r="BL98" s="104">
        <f t="shared" si="110"/>
        <v>0</v>
      </c>
      <c r="BM98" s="104">
        <f t="shared" si="110"/>
        <v>0</v>
      </c>
      <c r="BN98" s="104">
        <f t="shared" si="110"/>
        <v>0</v>
      </c>
      <c r="BO98" s="104">
        <f t="shared" si="110"/>
        <v>0</v>
      </c>
      <c r="BP98" s="164">
        <f t="shared" si="81"/>
        <v>33859.199999999997</v>
      </c>
      <c r="BQ98" s="55"/>
    </row>
    <row r="99" spans="1:69" ht="45" x14ac:dyDescent="0.25">
      <c r="A99" s="31">
        <v>92</v>
      </c>
      <c r="B99" s="78" t="s">
        <v>852</v>
      </c>
      <c r="C99" s="31" t="s">
        <v>214</v>
      </c>
      <c r="D99" s="31" t="s">
        <v>215</v>
      </c>
      <c r="E99" s="31" t="s">
        <v>148</v>
      </c>
      <c r="F99" s="145">
        <v>27</v>
      </c>
      <c r="G99" s="146">
        <v>14108</v>
      </c>
      <c r="H99" s="181">
        <f t="shared" si="82"/>
        <v>0.20000000000000004</v>
      </c>
      <c r="I99" s="183">
        <v>11286.4</v>
      </c>
      <c r="J99" s="220"/>
      <c r="K99" s="220"/>
      <c r="L99" s="92"/>
      <c r="M99" s="92"/>
      <c r="N99" s="220"/>
      <c r="O99" s="92"/>
      <c r="P99" s="92"/>
      <c r="Q99" s="220"/>
      <c r="R99" s="222">
        <v>3</v>
      </c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161">
        <f t="shared" si="78"/>
        <v>3</v>
      </c>
      <c r="AK99" s="168"/>
      <c r="AL99" s="160">
        <f t="shared" si="83"/>
        <v>33859.199999999997</v>
      </c>
      <c r="AM99" s="162">
        <f t="shared" si="84"/>
        <v>0</v>
      </c>
      <c r="AN99" s="157">
        <f t="shared" si="79"/>
        <v>33859.199999999997</v>
      </c>
      <c r="AO99" s="171"/>
      <c r="AP99" s="104">
        <f t="shared" ref="AP99:BO99" si="111">J99*$I$99</f>
        <v>0</v>
      </c>
      <c r="AQ99" s="104">
        <f t="shared" si="111"/>
        <v>0</v>
      </c>
      <c r="AR99" s="104">
        <f t="shared" si="111"/>
        <v>0</v>
      </c>
      <c r="AS99" s="104">
        <f t="shared" si="111"/>
        <v>0</v>
      </c>
      <c r="AT99" s="104">
        <f t="shared" si="111"/>
        <v>0</v>
      </c>
      <c r="AU99" s="104">
        <f t="shared" si="111"/>
        <v>0</v>
      </c>
      <c r="AV99" s="104">
        <f t="shared" si="111"/>
        <v>0</v>
      </c>
      <c r="AW99" s="104">
        <f t="shared" si="111"/>
        <v>0</v>
      </c>
      <c r="AX99" s="104">
        <f t="shared" si="111"/>
        <v>33859.199999999997</v>
      </c>
      <c r="AY99" s="104">
        <f t="shared" si="111"/>
        <v>0</v>
      </c>
      <c r="AZ99" s="104">
        <f t="shared" si="111"/>
        <v>0</v>
      </c>
      <c r="BA99" s="104">
        <f t="shared" si="111"/>
        <v>0</v>
      </c>
      <c r="BB99" s="104">
        <f t="shared" si="111"/>
        <v>0</v>
      </c>
      <c r="BC99" s="104">
        <f t="shared" si="111"/>
        <v>0</v>
      </c>
      <c r="BD99" s="104">
        <f t="shared" si="111"/>
        <v>0</v>
      </c>
      <c r="BE99" s="104">
        <f t="shared" si="111"/>
        <v>0</v>
      </c>
      <c r="BF99" s="104">
        <f t="shared" si="111"/>
        <v>0</v>
      </c>
      <c r="BG99" s="104">
        <f t="shared" si="111"/>
        <v>0</v>
      </c>
      <c r="BH99" s="104">
        <f t="shared" si="111"/>
        <v>0</v>
      </c>
      <c r="BI99" s="104">
        <f t="shared" si="111"/>
        <v>0</v>
      </c>
      <c r="BJ99" s="104">
        <f t="shared" si="111"/>
        <v>0</v>
      </c>
      <c r="BK99" s="104">
        <f t="shared" si="111"/>
        <v>0</v>
      </c>
      <c r="BL99" s="104">
        <f t="shared" si="111"/>
        <v>0</v>
      </c>
      <c r="BM99" s="104">
        <f t="shared" si="111"/>
        <v>0</v>
      </c>
      <c r="BN99" s="104">
        <f t="shared" si="111"/>
        <v>0</v>
      </c>
      <c r="BO99" s="104">
        <f t="shared" si="111"/>
        <v>0</v>
      </c>
      <c r="BP99" s="164">
        <f t="shared" si="81"/>
        <v>33859.199999999997</v>
      </c>
      <c r="BQ99" s="55"/>
    </row>
    <row r="100" spans="1:69" ht="30" x14ac:dyDescent="0.25">
      <c r="A100" s="31">
        <v>93</v>
      </c>
      <c r="B100" s="78" t="s">
        <v>852</v>
      </c>
      <c r="C100" s="31" t="s">
        <v>216</v>
      </c>
      <c r="D100" s="31" t="s">
        <v>217</v>
      </c>
      <c r="E100" s="31" t="s">
        <v>148</v>
      </c>
      <c r="F100" s="145">
        <v>6</v>
      </c>
      <c r="G100" s="146">
        <v>26927</v>
      </c>
      <c r="H100" s="181">
        <f t="shared" si="82"/>
        <v>0.20000000000000007</v>
      </c>
      <c r="I100" s="183">
        <v>21541.599999999999</v>
      </c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161">
        <f t="shared" si="78"/>
        <v>0</v>
      </c>
      <c r="AK100" s="168"/>
      <c r="AL100" s="160">
        <f t="shared" si="83"/>
        <v>0</v>
      </c>
      <c r="AM100" s="162">
        <f t="shared" si="84"/>
        <v>0</v>
      </c>
      <c r="AN100" s="157">
        <f t="shared" si="79"/>
        <v>0</v>
      </c>
      <c r="AO100" s="171"/>
      <c r="AP100" s="104">
        <f t="shared" ref="AP100:BO100" si="112">J100*$I$100</f>
        <v>0</v>
      </c>
      <c r="AQ100" s="104">
        <f t="shared" si="112"/>
        <v>0</v>
      </c>
      <c r="AR100" s="104">
        <f t="shared" si="112"/>
        <v>0</v>
      </c>
      <c r="AS100" s="104">
        <f t="shared" si="112"/>
        <v>0</v>
      </c>
      <c r="AT100" s="104">
        <f t="shared" si="112"/>
        <v>0</v>
      </c>
      <c r="AU100" s="104">
        <f t="shared" si="112"/>
        <v>0</v>
      </c>
      <c r="AV100" s="104">
        <f t="shared" si="112"/>
        <v>0</v>
      </c>
      <c r="AW100" s="104">
        <f t="shared" si="112"/>
        <v>0</v>
      </c>
      <c r="AX100" s="104">
        <f t="shared" si="112"/>
        <v>0</v>
      </c>
      <c r="AY100" s="104">
        <f t="shared" si="112"/>
        <v>0</v>
      </c>
      <c r="AZ100" s="104">
        <f t="shared" si="112"/>
        <v>0</v>
      </c>
      <c r="BA100" s="104">
        <f t="shared" si="112"/>
        <v>0</v>
      </c>
      <c r="BB100" s="104">
        <f t="shared" si="112"/>
        <v>0</v>
      </c>
      <c r="BC100" s="104">
        <f t="shared" si="112"/>
        <v>0</v>
      </c>
      <c r="BD100" s="104">
        <f t="shared" si="112"/>
        <v>0</v>
      </c>
      <c r="BE100" s="104">
        <f t="shared" si="112"/>
        <v>0</v>
      </c>
      <c r="BF100" s="104">
        <f t="shared" si="112"/>
        <v>0</v>
      </c>
      <c r="BG100" s="104">
        <f t="shared" si="112"/>
        <v>0</v>
      </c>
      <c r="BH100" s="104">
        <f t="shared" si="112"/>
        <v>0</v>
      </c>
      <c r="BI100" s="104">
        <f t="shared" si="112"/>
        <v>0</v>
      </c>
      <c r="BJ100" s="104">
        <f t="shared" si="112"/>
        <v>0</v>
      </c>
      <c r="BK100" s="104">
        <f t="shared" si="112"/>
        <v>0</v>
      </c>
      <c r="BL100" s="104">
        <f t="shared" si="112"/>
        <v>0</v>
      </c>
      <c r="BM100" s="104">
        <f t="shared" si="112"/>
        <v>0</v>
      </c>
      <c r="BN100" s="104">
        <f t="shared" si="112"/>
        <v>0</v>
      </c>
      <c r="BO100" s="104">
        <f t="shared" si="112"/>
        <v>0</v>
      </c>
      <c r="BP100" s="164">
        <f t="shared" si="81"/>
        <v>0</v>
      </c>
    </row>
    <row r="101" spans="1:69" ht="30" x14ac:dyDescent="0.25">
      <c r="A101" s="31">
        <v>94</v>
      </c>
      <c r="B101" s="78" t="s">
        <v>852</v>
      </c>
      <c r="C101" s="31" t="s">
        <v>218</v>
      </c>
      <c r="D101" s="31" t="s">
        <v>219</v>
      </c>
      <c r="E101" s="31" t="s">
        <v>148</v>
      </c>
      <c r="F101" s="145">
        <v>2</v>
      </c>
      <c r="G101" s="146">
        <v>29854</v>
      </c>
      <c r="H101" s="181">
        <f t="shared" si="82"/>
        <v>0.19999999999999998</v>
      </c>
      <c r="I101" s="183">
        <v>23883.200000000001</v>
      </c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161">
        <f t="shared" si="78"/>
        <v>0</v>
      </c>
      <c r="AK101" s="168"/>
      <c r="AL101" s="160">
        <f t="shared" si="83"/>
        <v>0</v>
      </c>
      <c r="AM101" s="162">
        <f t="shared" si="84"/>
        <v>0</v>
      </c>
      <c r="AN101" s="157">
        <f t="shared" si="79"/>
        <v>0</v>
      </c>
      <c r="AO101" s="171"/>
      <c r="AP101" s="104">
        <f t="shared" ref="AP101:BO101" si="113">J101*$I$101</f>
        <v>0</v>
      </c>
      <c r="AQ101" s="104">
        <f t="shared" si="113"/>
        <v>0</v>
      </c>
      <c r="AR101" s="104">
        <f t="shared" si="113"/>
        <v>0</v>
      </c>
      <c r="AS101" s="104">
        <f t="shared" si="113"/>
        <v>0</v>
      </c>
      <c r="AT101" s="104">
        <f t="shared" si="113"/>
        <v>0</v>
      </c>
      <c r="AU101" s="104">
        <f t="shared" si="113"/>
        <v>0</v>
      </c>
      <c r="AV101" s="104">
        <f t="shared" si="113"/>
        <v>0</v>
      </c>
      <c r="AW101" s="104">
        <f t="shared" si="113"/>
        <v>0</v>
      </c>
      <c r="AX101" s="104">
        <f t="shared" si="113"/>
        <v>0</v>
      </c>
      <c r="AY101" s="104">
        <f t="shared" si="113"/>
        <v>0</v>
      </c>
      <c r="AZ101" s="104">
        <f t="shared" si="113"/>
        <v>0</v>
      </c>
      <c r="BA101" s="104">
        <f t="shared" si="113"/>
        <v>0</v>
      </c>
      <c r="BB101" s="104">
        <f t="shared" si="113"/>
        <v>0</v>
      </c>
      <c r="BC101" s="104">
        <f t="shared" si="113"/>
        <v>0</v>
      </c>
      <c r="BD101" s="104">
        <f t="shared" si="113"/>
        <v>0</v>
      </c>
      <c r="BE101" s="104">
        <f t="shared" si="113"/>
        <v>0</v>
      </c>
      <c r="BF101" s="104">
        <f t="shared" si="113"/>
        <v>0</v>
      </c>
      <c r="BG101" s="104">
        <f t="shared" si="113"/>
        <v>0</v>
      </c>
      <c r="BH101" s="104">
        <f t="shared" si="113"/>
        <v>0</v>
      </c>
      <c r="BI101" s="104">
        <f t="shared" si="113"/>
        <v>0</v>
      </c>
      <c r="BJ101" s="104">
        <f t="shared" si="113"/>
        <v>0</v>
      </c>
      <c r="BK101" s="104">
        <f t="shared" si="113"/>
        <v>0</v>
      </c>
      <c r="BL101" s="104">
        <f t="shared" si="113"/>
        <v>0</v>
      </c>
      <c r="BM101" s="104">
        <f t="shared" si="113"/>
        <v>0</v>
      </c>
      <c r="BN101" s="104">
        <f t="shared" si="113"/>
        <v>0</v>
      </c>
      <c r="BO101" s="104">
        <f t="shared" si="113"/>
        <v>0</v>
      </c>
      <c r="BP101" s="164">
        <f t="shared" si="81"/>
        <v>0</v>
      </c>
    </row>
    <row r="102" spans="1:69" ht="60" x14ac:dyDescent="0.25">
      <c r="A102" s="31">
        <v>95</v>
      </c>
      <c r="B102" s="78" t="s">
        <v>854</v>
      </c>
      <c r="C102" s="31" t="s">
        <v>220</v>
      </c>
      <c r="D102" s="31" t="s">
        <v>221</v>
      </c>
      <c r="E102" s="31" t="s">
        <v>222</v>
      </c>
      <c r="F102" s="145">
        <v>350</v>
      </c>
      <c r="G102" s="146">
        <v>428</v>
      </c>
      <c r="H102" s="181">
        <f t="shared" si="82"/>
        <v>0.20000000000000007</v>
      </c>
      <c r="I102" s="183">
        <v>342.4</v>
      </c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161">
        <f t="shared" si="78"/>
        <v>0</v>
      </c>
      <c r="AK102" s="168"/>
      <c r="AL102" s="160">
        <f t="shared" si="83"/>
        <v>0</v>
      </c>
      <c r="AM102" s="162">
        <f t="shared" si="84"/>
        <v>0</v>
      </c>
      <c r="AN102" s="157">
        <f t="shared" si="79"/>
        <v>0</v>
      </c>
      <c r="AO102" s="171"/>
      <c r="AP102" s="104">
        <f t="shared" ref="AP102:BO102" si="114">J102*$I$102</f>
        <v>0</v>
      </c>
      <c r="AQ102" s="104">
        <f t="shared" si="114"/>
        <v>0</v>
      </c>
      <c r="AR102" s="104">
        <f t="shared" si="114"/>
        <v>0</v>
      </c>
      <c r="AS102" s="104">
        <f t="shared" si="114"/>
        <v>0</v>
      </c>
      <c r="AT102" s="104">
        <f t="shared" si="114"/>
        <v>0</v>
      </c>
      <c r="AU102" s="104">
        <f t="shared" si="114"/>
        <v>0</v>
      </c>
      <c r="AV102" s="104">
        <f t="shared" si="114"/>
        <v>0</v>
      </c>
      <c r="AW102" s="104">
        <f t="shared" si="114"/>
        <v>0</v>
      </c>
      <c r="AX102" s="104">
        <f t="shared" si="114"/>
        <v>0</v>
      </c>
      <c r="AY102" s="104">
        <f t="shared" si="114"/>
        <v>0</v>
      </c>
      <c r="AZ102" s="104">
        <f t="shared" si="114"/>
        <v>0</v>
      </c>
      <c r="BA102" s="104">
        <f t="shared" si="114"/>
        <v>0</v>
      </c>
      <c r="BB102" s="104">
        <f t="shared" si="114"/>
        <v>0</v>
      </c>
      <c r="BC102" s="104">
        <f t="shared" si="114"/>
        <v>0</v>
      </c>
      <c r="BD102" s="104">
        <f t="shared" si="114"/>
        <v>0</v>
      </c>
      <c r="BE102" s="104">
        <f t="shared" si="114"/>
        <v>0</v>
      </c>
      <c r="BF102" s="104">
        <f t="shared" si="114"/>
        <v>0</v>
      </c>
      <c r="BG102" s="104">
        <f t="shared" si="114"/>
        <v>0</v>
      </c>
      <c r="BH102" s="104">
        <f t="shared" si="114"/>
        <v>0</v>
      </c>
      <c r="BI102" s="104">
        <f t="shared" si="114"/>
        <v>0</v>
      </c>
      <c r="BJ102" s="104">
        <f t="shared" si="114"/>
        <v>0</v>
      </c>
      <c r="BK102" s="104">
        <f t="shared" si="114"/>
        <v>0</v>
      </c>
      <c r="BL102" s="104">
        <f t="shared" si="114"/>
        <v>0</v>
      </c>
      <c r="BM102" s="104">
        <f t="shared" si="114"/>
        <v>0</v>
      </c>
      <c r="BN102" s="104">
        <f t="shared" si="114"/>
        <v>0</v>
      </c>
      <c r="BO102" s="104">
        <f t="shared" si="114"/>
        <v>0</v>
      </c>
      <c r="BP102" s="164">
        <f t="shared" si="81"/>
        <v>0</v>
      </c>
    </row>
    <row r="103" spans="1:69" ht="60" x14ac:dyDescent="0.25">
      <c r="A103" s="31">
        <v>96</v>
      </c>
      <c r="B103" s="78" t="s">
        <v>854</v>
      </c>
      <c r="C103" s="31" t="s">
        <v>223</v>
      </c>
      <c r="D103" s="31" t="s">
        <v>224</v>
      </c>
      <c r="E103" s="31" t="s">
        <v>222</v>
      </c>
      <c r="F103" s="145">
        <v>0</v>
      </c>
      <c r="G103" s="146">
        <v>468</v>
      </c>
      <c r="H103" s="181">
        <f t="shared" si="82"/>
        <v>1</v>
      </c>
      <c r="I103" s="183">
        <v>0</v>
      </c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161">
        <f t="shared" si="78"/>
        <v>0</v>
      </c>
      <c r="AK103" s="168"/>
      <c r="AL103" s="160">
        <f t="shared" si="83"/>
        <v>0</v>
      </c>
      <c r="AM103" s="162">
        <f t="shared" si="84"/>
        <v>0</v>
      </c>
      <c r="AN103" s="157">
        <f t="shared" si="79"/>
        <v>0</v>
      </c>
      <c r="AO103" s="171"/>
      <c r="AP103" s="104">
        <f t="shared" ref="AP103:BO103" si="115">J103*$I$103</f>
        <v>0</v>
      </c>
      <c r="AQ103" s="104">
        <f t="shared" si="115"/>
        <v>0</v>
      </c>
      <c r="AR103" s="104">
        <f t="shared" si="115"/>
        <v>0</v>
      </c>
      <c r="AS103" s="104">
        <f t="shared" si="115"/>
        <v>0</v>
      </c>
      <c r="AT103" s="104">
        <f t="shared" si="115"/>
        <v>0</v>
      </c>
      <c r="AU103" s="104">
        <f t="shared" si="115"/>
        <v>0</v>
      </c>
      <c r="AV103" s="104">
        <f t="shared" si="115"/>
        <v>0</v>
      </c>
      <c r="AW103" s="104">
        <f t="shared" si="115"/>
        <v>0</v>
      </c>
      <c r="AX103" s="104">
        <f t="shared" si="115"/>
        <v>0</v>
      </c>
      <c r="AY103" s="104">
        <f t="shared" si="115"/>
        <v>0</v>
      </c>
      <c r="AZ103" s="104">
        <f t="shared" si="115"/>
        <v>0</v>
      </c>
      <c r="BA103" s="104">
        <f t="shared" si="115"/>
        <v>0</v>
      </c>
      <c r="BB103" s="104">
        <f t="shared" si="115"/>
        <v>0</v>
      </c>
      <c r="BC103" s="104">
        <f t="shared" si="115"/>
        <v>0</v>
      </c>
      <c r="BD103" s="104">
        <f t="shared" si="115"/>
        <v>0</v>
      </c>
      <c r="BE103" s="104">
        <f t="shared" si="115"/>
        <v>0</v>
      </c>
      <c r="BF103" s="104">
        <f t="shared" si="115"/>
        <v>0</v>
      </c>
      <c r="BG103" s="104">
        <f t="shared" si="115"/>
        <v>0</v>
      </c>
      <c r="BH103" s="104">
        <f t="shared" si="115"/>
        <v>0</v>
      </c>
      <c r="BI103" s="104">
        <f t="shared" si="115"/>
        <v>0</v>
      </c>
      <c r="BJ103" s="104">
        <f t="shared" si="115"/>
        <v>0</v>
      </c>
      <c r="BK103" s="104">
        <f t="shared" si="115"/>
        <v>0</v>
      </c>
      <c r="BL103" s="104">
        <f t="shared" si="115"/>
        <v>0</v>
      </c>
      <c r="BM103" s="104">
        <f t="shared" si="115"/>
        <v>0</v>
      </c>
      <c r="BN103" s="104">
        <f t="shared" si="115"/>
        <v>0</v>
      </c>
      <c r="BO103" s="104">
        <f t="shared" si="115"/>
        <v>0</v>
      </c>
      <c r="BP103" s="164">
        <f t="shared" si="81"/>
        <v>0</v>
      </c>
    </row>
    <row r="104" spans="1:69" ht="60" x14ac:dyDescent="0.25">
      <c r="A104" s="31">
        <v>97</v>
      </c>
      <c r="B104" s="78" t="s">
        <v>854</v>
      </c>
      <c r="C104" s="31" t="s">
        <v>225</v>
      </c>
      <c r="D104" s="31" t="s">
        <v>226</v>
      </c>
      <c r="E104" s="31" t="s">
        <v>222</v>
      </c>
      <c r="F104" s="145">
        <v>45</v>
      </c>
      <c r="G104" s="146">
        <v>468</v>
      </c>
      <c r="H104" s="181">
        <f t="shared" si="82"/>
        <v>0.20000000000000004</v>
      </c>
      <c r="I104" s="183">
        <v>374.4</v>
      </c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161">
        <f t="shared" si="78"/>
        <v>0</v>
      </c>
      <c r="AK104" s="168"/>
      <c r="AL104" s="160">
        <f t="shared" si="83"/>
        <v>0</v>
      </c>
      <c r="AM104" s="162">
        <f t="shared" si="84"/>
        <v>0</v>
      </c>
      <c r="AN104" s="157">
        <f t="shared" si="79"/>
        <v>0</v>
      </c>
      <c r="AO104" s="171"/>
      <c r="AP104" s="104">
        <f t="shared" ref="AP104:BO104" si="116">J104*$I$104</f>
        <v>0</v>
      </c>
      <c r="AQ104" s="104">
        <f t="shared" si="116"/>
        <v>0</v>
      </c>
      <c r="AR104" s="104">
        <f t="shared" si="116"/>
        <v>0</v>
      </c>
      <c r="AS104" s="104">
        <f t="shared" si="116"/>
        <v>0</v>
      </c>
      <c r="AT104" s="104">
        <f t="shared" si="116"/>
        <v>0</v>
      </c>
      <c r="AU104" s="104">
        <f t="shared" si="116"/>
        <v>0</v>
      </c>
      <c r="AV104" s="104">
        <f t="shared" si="116"/>
        <v>0</v>
      </c>
      <c r="AW104" s="104">
        <f t="shared" si="116"/>
        <v>0</v>
      </c>
      <c r="AX104" s="104">
        <f t="shared" si="116"/>
        <v>0</v>
      </c>
      <c r="AY104" s="104">
        <f t="shared" si="116"/>
        <v>0</v>
      </c>
      <c r="AZ104" s="104">
        <f t="shared" si="116"/>
        <v>0</v>
      </c>
      <c r="BA104" s="104">
        <f t="shared" si="116"/>
        <v>0</v>
      </c>
      <c r="BB104" s="104">
        <f t="shared" si="116"/>
        <v>0</v>
      </c>
      <c r="BC104" s="104">
        <f t="shared" si="116"/>
        <v>0</v>
      </c>
      <c r="BD104" s="104">
        <f t="shared" si="116"/>
        <v>0</v>
      </c>
      <c r="BE104" s="104">
        <f t="shared" si="116"/>
        <v>0</v>
      </c>
      <c r="BF104" s="104">
        <f t="shared" si="116"/>
        <v>0</v>
      </c>
      <c r="BG104" s="104">
        <f t="shared" si="116"/>
        <v>0</v>
      </c>
      <c r="BH104" s="104">
        <f t="shared" si="116"/>
        <v>0</v>
      </c>
      <c r="BI104" s="104">
        <f t="shared" si="116"/>
        <v>0</v>
      </c>
      <c r="BJ104" s="104">
        <f t="shared" si="116"/>
        <v>0</v>
      </c>
      <c r="BK104" s="104">
        <f t="shared" si="116"/>
        <v>0</v>
      </c>
      <c r="BL104" s="104">
        <f t="shared" si="116"/>
        <v>0</v>
      </c>
      <c r="BM104" s="104">
        <f t="shared" si="116"/>
        <v>0</v>
      </c>
      <c r="BN104" s="104">
        <f t="shared" si="116"/>
        <v>0</v>
      </c>
      <c r="BO104" s="104">
        <f t="shared" si="116"/>
        <v>0</v>
      </c>
      <c r="BP104" s="164">
        <f t="shared" si="81"/>
        <v>0</v>
      </c>
    </row>
    <row r="105" spans="1:69" ht="75" x14ac:dyDescent="0.25">
      <c r="A105" s="31">
        <v>98</v>
      </c>
      <c r="B105" s="78" t="s">
        <v>854</v>
      </c>
      <c r="C105" s="31" t="s">
        <v>227</v>
      </c>
      <c r="D105" s="31" t="s">
        <v>228</v>
      </c>
      <c r="E105" s="31" t="s">
        <v>222</v>
      </c>
      <c r="F105" s="145">
        <v>8</v>
      </c>
      <c r="G105" s="146">
        <v>468</v>
      </c>
      <c r="H105" s="181">
        <f t="shared" si="82"/>
        <v>0.20000000000000004</v>
      </c>
      <c r="I105" s="183">
        <v>374.4</v>
      </c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161">
        <f t="shared" si="78"/>
        <v>0</v>
      </c>
      <c r="AK105" s="168"/>
      <c r="AL105" s="160">
        <f t="shared" si="83"/>
        <v>0</v>
      </c>
      <c r="AM105" s="162">
        <f t="shared" si="84"/>
        <v>0</v>
      </c>
      <c r="AN105" s="157">
        <f t="shared" si="79"/>
        <v>0</v>
      </c>
      <c r="AO105" s="171"/>
      <c r="AP105" s="104">
        <f t="shared" ref="AP105:BO105" si="117">J105*$I$105</f>
        <v>0</v>
      </c>
      <c r="AQ105" s="104">
        <f t="shared" si="117"/>
        <v>0</v>
      </c>
      <c r="AR105" s="104">
        <f t="shared" si="117"/>
        <v>0</v>
      </c>
      <c r="AS105" s="104">
        <f t="shared" si="117"/>
        <v>0</v>
      </c>
      <c r="AT105" s="104">
        <f t="shared" si="117"/>
        <v>0</v>
      </c>
      <c r="AU105" s="104">
        <f t="shared" si="117"/>
        <v>0</v>
      </c>
      <c r="AV105" s="104">
        <f t="shared" si="117"/>
        <v>0</v>
      </c>
      <c r="AW105" s="104">
        <f t="shared" si="117"/>
        <v>0</v>
      </c>
      <c r="AX105" s="104">
        <f t="shared" si="117"/>
        <v>0</v>
      </c>
      <c r="AY105" s="104">
        <f t="shared" si="117"/>
        <v>0</v>
      </c>
      <c r="AZ105" s="104">
        <f t="shared" si="117"/>
        <v>0</v>
      </c>
      <c r="BA105" s="104">
        <f t="shared" si="117"/>
        <v>0</v>
      </c>
      <c r="BB105" s="104">
        <f t="shared" si="117"/>
        <v>0</v>
      </c>
      <c r="BC105" s="104">
        <f t="shared" si="117"/>
        <v>0</v>
      </c>
      <c r="BD105" s="104">
        <f t="shared" si="117"/>
        <v>0</v>
      </c>
      <c r="BE105" s="104">
        <f t="shared" si="117"/>
        <v>0</v>
      </c>
      <c r="BF105" s="104">
        <f t="shared" si="117"/>
        <v>0</v>
      </c>
      <c r="BG105" s="104">
        <f t="shared" si="117"/>
        <v>0</v>
      </c>
      <c r="BH105" s="104">
        <f t="shared" si="117"/>
        <v>0</v>
      </c>
      <c r="BI105" s="104">
        <f t="shared" si="117"/>
        <v>0</v>
      </c>
      <c r="BJ105" s="104">
        <f t="shared" si="117"/>
        <v>0</v>
      </c>
      <c r="BK105" s="104">
        <f t="shared" si="117"/>
        <v>0</v>
      </c>
      <c r="BL105" s="104">
        <f t="shared" si="117"/>
        <v>0</v>
      </c>
      <c r="BM105" s="104">
        <f t="shared" si="117"/>
        <v>0</v>
      </c>
      <c r="BN105" s="104">
        <f t="shared" si="117"/>
        <v>0</v>
      </c>
      <c r="BO105" s="104">
        <f t="shared" si="117"/>
        <v>0</v>
      </c>
      <c r="BP105" s="164">
        <f t="shared" si="81"/>
        <v>0</v>
      </c>
    </row>
    <row r="106" spans="1:69" ht="60" x14ac:dyDescent="0.25">
      <c r="A106" s="31">
        <v>99</v>
      </c>
      <c r="B106" s="78" t="s">
        <v>854</v>
      </c>
      <c r="C106" s="31" t="s">
        <v>229</v>
      </c>
      <c r="D106" s="31" t="s">
        <v>230</v>
      </c>
      <c r="E106" s="31" t="s">
        <v>222</v>
      </c>
      <c r="F106" s="145">
        <v>0</v>
      </c>
      <c r="G106" s="146">
        <v>468</v>
      </c>
      <c r="H106" s="181">
        <f t="shared" si="82"/>
        <v>1</v>
      </c>
      <c r="I106" s="183">
        <v>0</v>
      </c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161">
        <f t="shared" si="78"/>
        <v>0</v>
      </c>
      <c r="AK106" s="168"/>
      <c r="AL106" s="160">
        <f t="shared" si="83"/>
        <v>0</v>
      </c>
      <c r="AM106" s="162">
        <f t="shared" si="84"/>
        <v>0</v>
      </c>
      <c r="AN106" s="157">
        <f t="shared" si="79"/>
        <v>0</v>
      </c>
      <c r="AO106" s="171"/>
      <c r="AP106" s="104">
        <f t="shared" ref="AP106:BO106" si="118">J106*$I$106</f>
        <v>0</v>
      </c>
      <c r="AQ106" s="104">
        <f t="shared" si="118"/>
        <v>0</v>
      </c>
      <c r="AR106" s="104">
        <f t="shared" si="118"/>
        <v>0</v>
      </c>
      <c r="AS106" s="104">
        <f t="shared" si="118"/>
        <v>0</v>
      </c>
      <c r="AT106" s="104">
        <f t="shared" si="118"/>
        <v>0</v>
      </c>
      <c r="AU106" s="104">
        <f t="shared" si="118"/>
        <v>0</v>
      </c>
      <c r="AV106" s="104">
        <f t="shared" si="118"/>
        <v>0</v>
      </c>
      <c r="AW106" s="104">
        <f t="shared" si="118"/>
        <v>0</v>
      </c>
      <c r="AX106" s="104">
        <f t="shared" si="118"/>
        <v>0</v>
      </c>
      <c r="AY106" s="104">
        <f t="shared" si="118"/>
        <v>0</v>
      </c>
      <c r="AZ106" s="104">
        <f t="shared" si="118"/>
        <v>0</v>
      </c>
      <c r="BA106" s="104">
        <f t="shared" si="118"/>
        <v>0</v>
      </c>
      <c r="BB106" s="104">
        <f t="shared" si="118"/>
        <v>0</v>
      </c>
      <c r="BC106" s="104">
        <f t="shared" si="118"/>
        <v>0</v>
      </c>
      <c r="BD106" s="104">
        <f t="shared" si="118"/>
        <v>0</v>
      </c>
      <c r="BE106" s="104">
        <f t="shared" si="118"/>
        <v>0</v>
      </c>
      <c r="BF106" s="104">
        <f t="shared" si="118"/>
        <v>0</v>
      </c>
      <c r="BG106" s="104">
        <f t="shared" si="118"/>
        <v>0</v>
      </c>
      <c r="BH106" s="104">
        <f t="shared" si="118"/>
        <v>0</v>
      </c>
      <c r="BI106" s="104">
        <f t="shared" si="118"/>
        <v>0</v>
      </c>
      <c r="BJ106" s="104">
        <f t="shared" si="118"/>
        <v>0</v>
      </c>
      <c r="BK106" s="104">
        <f t="shared" si="118"/>
        <v>0</v>
      </c>
      <c r="BL106" s="104">
        <f t="shared" si="118"/>
        <v>0</v>
      </c>
      <c r="BM106" s="104">
        <f t="shared" si="118"/>
        <v>0</v>
      </c>
      <c r="BN106" s="104">
        <f t="shared" si="118"/>
        <v>0</v>
      </c>
      <c r="BO106" s="104">
        <f t="shared" si="118"/>
        <v>0</v>
      </c>
      <c r="BP106" s="164">
        <f t="shared" si="81"/>
        <v>0</v>
      </c>
    </row>
    <row r="107" spans="1:69" ht="60" x14ac:dyDescent="0.25">
      <c r="A107" s="31">
        <v>100</v>
      </c>
      <c r="B107" s="78" t="s">
        <v>854</v>
      </c>
      <c r="C107" s="31" t="s">
        <v>231</v>
      </c>
      <c r="D107" s="31" t="s">
        <v>232</v>
      </c>
      <c r="E107" s="31" t="s">
        <v>222</v>
      </c>
      <c r="F107" s="145">
        <v>0</v>
      </c>
      <c r="G107" s="146">
        <v>468</v>
      </c>
      <c r="H107" s="181">
        <f t="shared" si="82"/>
        <v>1</v>
      </c>
      <c r="I107" s="183">
        <v>0</v>
      </c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161">
        <f t="shared" si="78"/>
        <v>0</v>
      </c>
      <c r="AK107" s="168"/>
      <c r="AL107" s="160">
        <f t="shared" si="83"/>
        <v>0</v>
      </c>
      <c r="AM107" s="162">
        <f t="shared" si="84"/>
        <v>0</v>
      </c>
      <c r="AN107" s="157">
        <f t="shared" si="79"/>
        <v>0</v>
      </c>
      <c r="AO107" s="171"/>
      <c r="AP107" s="104">
        <f t="shared" ref="AP107:BO107" si="119">J107*$I$107</f>
        <v>0</v>
      </c>
      <c r="AQ107" s="104">
        <f t="shared" si="119"/>
        <v>0</v>
      </c>
      <c r="AR107" s="104">
        <f t="shared" si="119"/>
        <v>0</v>
      </c>
      <c r="AS107" s="104">
        <f t="shared" si="119"/>
        <v>0</v>
      </c>
      <c r="AT107" s="104">
        <f t="shared" si="119"/>
        <v>0</v>
      </c>
      <c r="AU107" s="104">
        <f t="shared" si="119"/>
        <v>0</v>
      </c>
      <c r="AV107" s="104">
        <f t="shared" si="119"/>
        <v>0</v>
      </c>
      <c r="AW107" s="104">
        <f t="shared" si="119"/>
        <v>0</v>
      </c>
      <c r="AX107" s="104">
        <f t="shared" si="119"/>
        <v>0</v>
      </c>
      <c r="AY107" s="104">
        <f t="shared" si="119"/>
        <v>0</v>
      </c>
      <c r="AZ107" s="104">
        <f t="shared" si="119"/>
        <v>0</v>
      </c>
      <c r="BA107" s="104">
        <f t="shared" si="119"/>
        <v>0</v>
      </c>
      <c r="BB107" s="104">
        <f t="shared" si="119"/>
        <v>0</v>
      </c>
      <c r="BC107" s="104">
        <f t="shared" si="119"/>
        <v>0</v>
      </c>
      <c r="BD107" s="104">
        <f t="shared" si="119"/>
        <v>0</v>
      </c>
      <c r="BE107" s="104">
        <f t="shared" si="119"/>
        <v>0</v>
      </c>
      <c r="BF107" s="104">
        <f t="shared" si="119"/>
        <v>0</v>
      </c>
      <c r="BG107" s="104">
        <f t="shared" si="119"/>
        <v>0</v>
      </c>
      <c r="BH107" s="104">
        <f t="shared" si="119"/>
        <v>0</v>
      </c>
      <c r="BI107" s="104">
        <f t="shared" si="119"/>
        <v>0</v>
      </c>
      <c r="BJ107" s="104">
        <f t="shared" si="119"/>
        <v>0</v>
      </c>
      <c r="BK107" s="104">
        <f t="shared" si="119"/>
        <v>0</v>
      </c>
      <c r="BL107" s="104">
        <f t="shared" si="119"/>
        <v>0</v>
      </c>
      <c r="BM107" s="104">
        <f t="shared" si="119"/>
        <v>0</v>
      </c>
      <c r="BN107" s="104">
        <f t="shared" si="119"/>
        <v>0</v>
      </c>
      <c r="BO107" s="104">
        <f t="shared" si="119"/>
        <v>0</v>
      </c>
      <c r="BP107" s="164">
        <f t="shared" si="81"/>
        <v>0</v>
      </c>
    </row>
    <row r="108" spans="1:69" ht="60" x14ac:dyDescent="0.25">
      <c r="A108" s="31">
        <v>101</v>
      </c>
      <c r="B108" s="78" t="s">
        <v>854</v>
      </c>
      <c r="C108" s="31" t="s">
        <v>233</v>
      </c>
      <c r="D108" s="31" t="s">
        <v>234</v>
      </c>
      <c r="E108" s="31" t="s">
        <v>222</v>
      </c>
      <c r="F108" s="145">
        <v>0</v>
      </c>
      <c r="G108" s="146">
        <v>425</v>
      </c>
      <c r="H108" s="181">
        <f t="shared" si="82"/>
        <v>1</v>
      </c>
      <c r="I108" s="183">
        <v>0</v>
      </c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161">
        <f t="shared" si="78"/>
        <v>0</v>
      </c>
      <c r="AK108" s="168"/>
      <c r="AL108" s="160">
        <f t="shared" si="83"/>
        <v>0</v>
      </c>
      <c r="AM108" s="162">
        <f t="shared" si="84"/>
        <v>0</v>
      </c>
      <c r="AN108" s="157">
        <f t="shared" si="79"/>
        <v>0</v>
      </c>
      <c r="AO108" s="171"/>
      <c r="AP108" s="104">
        <f t="shared" ref="AP108:BO108" si="120">J108*$I$108</f>
        <v>0</v>
      </c>
      <c r="AQ108" s="104">
        <f t="shared" si="120"/>
        <v>0</v>
      </c>
      <c r="AR108" s="104">
        <f t="shared" si="120"/>
        <v>0</v>
      </c>
      <c r="AS108" s="104">
        <f t="shared" si="120"/>
        <v>0</v>
      </c>
      <c r="AT108" s="104">
        <f t="shared" si="120"/>
        <v>0</v>
      </c>
      <c r="AU108" s="104">
        <f t="shared" si="120"/>
        <v>0</v>
      </c>
      <c r="AV108" s="104">
        <f t="shared" si="120"/>
        <v>0</v>
      </c>
      <c r="AW108" s="104">
        <f t="shared" si="120"/>
        <v>0</v>
      </c>
      <c r="AX108" s="104">
        <f t="shared" si="120"/>
        <v>0</v>
      </c>
      <c r="AY108" s="104">
        <f t="shared" si="120"/>
        <v>0</v>
      </c>
      <c r="AZ108" s="104">
        <f t="shared" si="120"/>
        <v>0</v>
      </c>
      <c r="BA108" s="104">
        <f t="shared" si="120"/>
        <v>0</v>
      </c>
      <c r="BB108" s="104">
        <f t="shared" si="120"/>
        <v>0</v>
      </c>
      <c r="BC108" s="104">
        <f t="shared" si="120"/>
        <v>0</v>
      </c>
      <c r="BD108" s="104">
        <f t="shared" si="120"/>
        <v>0</v>
      </c>
      <c r="BE108" s="104">
        <f t="shared" si="120"/>
        <v>0</v>
      </c>
      <c r="BF108" s="104">
        <f t="shared" si="120"/>
        <v>0</v>
      </c>
      <c r="BG108" s="104">
        <f t="shared" si="120"/>
        <v>0</v>
      </c>
      <c r="BH108" s="104">
        <f t="shared" si="120"/>
        <v>0</v>
      </c>
      <c r="BI108" s="104">
        <f t="shared" si="120"/>
        <v>0</v>
      </c>
      <c r="BJ108" s="104">
        <f t="shared" si="120"/>
        <v>0</v>
      </c>
      <c r="BK108" s="104">
        <f t="shared" si="120"/>
        <v>0</v>
      </c>
      <c r="BL108" s="104">
        <f t="shared" si="120"/>
        <v>0</v>
      </c>
      <c r="BM108" s="104">
        <f t="shared" si="120"/>
        <v>0</v>
      </c>
      <c r="BN108" s="104">
        <f t="shared" si="120"/>
        <v>0</v>
      </c>
      <c r="BO108" s="104">
        <f t="shared" si="120"/>
        <v>0</v>
      </c>
      <c r="BP108" s="164">
        <f t="shared" si="81"/>
        <v>0</v>
      </c>
    </row>
    <row r="109" spans="1:69" ht="60" x14ac:dyDescent="0.25">
      <c r="A109" s="31">
        <v>102</v>
      </c>
      <c r="B109" s="78" t="s">
        <v>854</v>
      </c>
      <c r="C109" s="31" t="s">
        <v>235</v>
      </c>
      <c r="D109" s="31" t="s">
        <v>236</v>
      </c>
      <c r="E109" s="31" t="s">
        <v>222</v>
      </c>
      <c r="F109" s="145">
        <v>255</v>
      </c>
      <c r="G109" s="146">
        <v>850</v>
      </c>
      <c r="H109" s="181">
        <f t="shared" si="82"/>
        <v>0.2</v>
      </c>
      <c r="I109" s="183">
        <v>680</v>
      </c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161">
        <f t="shared" si="78"/>
        <v>0</v>
      </c>
      <c r="AK109" s="168"/>
      <c r="AL109" s="160">
        <f t="shared" si="83"/>
        <v>0</v>
      </c>
      <c r="AM109" s="162">
        <f t="shared" si="84"/>
        <v>0</v>
      </c>
      <c r="AN109" s="157">
        <f t="shared" si="79"/>
        <v>0</v>
      </c>
      <c r="AO109" s="171"/>
      <c r="AP109" s="104">
        <f t="shared" ref="AP109:BO109" si="121">J109*$I$109</f>
        <v>0</v>
      </c>
      <c r="AQ109" s="104">
        <f t="shared" si="121"/>
        <v>0</v>
      </c>
      <c r="AR109" s="104">
        <f t="shared" si="121"/>
        <v>0</v>
      </c>
      <c r="AS109" s="104">
        <f t="shared" si="121"/>
        <v>0</v>
      </c>
      <c r="AT109" s="104">
        <f t="shared" si="121"/>
        <v>0</v>
      </c>
      <c r="AU109" s="104">
        <f t="shared" si="121"/>
        <v>0</v>
      </c>
      <c r="AV109" s="104">
        <f t="shared" si="121"/>
        <v>0</v>
      </c>
      <c r="AW109" s="104">
        <f t="shared" si="121"/>
        <v>0</v>
      </c>
      <c r="AX109" s="104">
        <f t="shared" si="121"/>
        <v>0</v>
      </c>
      <c r="AY109" s="104">
        <f t="shared" si="121"/>
        <v>0</v>
      </c>
      <c r="AZ109" s="104">
        <f t="shared" si="121"/>
        <v>0</v>
      </c>
      <c r="BA109" s="104">
        <f t="shared" si="121"/>
        <v>0</v>
      </c>
      <c r="BB109" s="104">
        <f t="shared" si="121"/>
        <v>0</v>
      </c>
      <c r="BC109" s="104">
        <f t="shared" si="121"/>
        <v>0</v>
      </c>
      <c r="BD109" s="104">
        <f t="shared" si="121"/>
        <v>0</v>
      </c>
      <c r="BE109" s="104">
        <f t="shared" si="121"/>
        <v>0</v>
      </c>
      <c r="BF109" s="104">
        <f t="shared" si="121"/>
        <v>0</v>
      </c>
      <c r="BG109" s="104">
        <f t="shared" si="121"/>
        <v>0</v>
      </c>
      <c r="BH109" s="104">
        <f t="shared" si="121"/>
        <v>0</v>
      </c>
      <c r="BI109" s="104">
        <f t="shared" si="121"/>
        <v>0</v>
      </c>
      <c r="BJ109" s="104">
        <f t="shared" si="121"/>
        <v>0</v>
      </c>
      <c r="BK109" s="104">
        <f t="shared" si="121"/>
        <v>0</v>
      </c>
      <c r="BL109" s="104">
        <f t="shared" si="121"/>
        <v>0</v>
      </c>
      <c r="BM109" s="104">
        <f t="shared" si="121"/>
        <v>0</v>
      </c>
      <c r="BN109" s="104">
        <f t="shared" si="121"/>
        <v>0</v>
      </c>
      <c r="BO109" s="104">
        <f t="shared" si="121"/>
        <v>0</v>
      </c>
      <c r="BP109" s="164">
        <f t="shared" si="81"/>
        <v>0</v>
      </c>
    </row>
    <row r="110" spans="1:69" ht="60" x14ac:dyDescent="0.25">
      <c r="A110" s="31">
        <v>103</v>
      </c>
      <c r="B110" s="78" t="s">
        <v>854</v>
      </c>
      <c r="C110" s="31" t="s">
        <v>237</v>
      </c>
      <c r="D110" s="31" t="s">
        <v>238</v>
      </c>
      <c r="E110" s="31" t="s">
        <v>222</v>
      </c>
      <c r="F110" s="145">
        <v>0</v>
      </c>
      <c r="G110" s="146">
        <v>965</v>
      </c>
      <c r="H110" s="181">
        <f t="shared" si="82"/>
        <v>1</v>
      </c>
      <c r="I110" s="183">
        <v>0</v>
      </c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161">
        <f t="shared" si="78"/>
        <v>0</v>
      </c>
      <c r="AK110" s="168"/>
      <c r="AL110" s="160">
        <f t="shared" si="83"/>
        <v>0</v>
      </c>
      <c r="AM110" s="162">
        <f t="shared" si="84"/>
        <v>0</v>
      </c>
      <c r="AN110" s="157">
        <f t="shared" si="79"/>
        <v>0</v>
      </c>
      <c r="AO110" s="171"/>
      <c r="AP110" s="104">
        <f t="shared" ref="AP110:BO110" si="122">J110*$I$110</f>
        <v>0</v>
      </c>
      <c r="AQ110" s="104">
        <f t="shared" si="122"/>
        <v>0</v>
      </c>
      <c r="AR110" s="104">
        <f t="shared" si="122"/>
        <v>0</v>
      </c>
      <c r="AS110" s="104">
        <f t="shared" si="122"/>
        <v>0</v>
      </c>
      <c r="AT110" s="104">
        <f t="shared" si="122"/>
        <v>0</v>
      </c>
      <c r="AU110" s="104">
        <f t="shared" si="122"/>
        <v>0</v>
      </c>
      <c r="AV110" s="104">
        <f t="shared" si="122"/>
        <v>0</v>
      </c>
      <c r="AW110" s="104">
        <f t="shared" si="122"/>
        <v>0</v>
      </c>
      <c r="AX110" s="104">
        <f t="shared" si="122"/>
        <v>0</v>
      </c>
      <c r="AY110" s="104">
        <f t="shared" si="122"/>
        <v>0</v>
      </c>
      <c r="AZ110" s="104">
        <f t="shared" si="122"/>
        <v>0</v>
      </c>
      <c r="BA110" s="104">
        <f t="shared" si="122"/>
        <v>0</v>
      </c>
      <c r="BB110" s="104">
        <f t="shared" si="122"/>
        <v>0</v>
      </c>
      <c r="BC110" s="104">
        <f t="shared" si="122"/>
        <v>0</v>
      </c>
      <c r="BD110" s="104">
        <f t="shared" si="122"/>
        <v>0</v>
      </c>
      <c r="BE110" s="104">
        <f t="shared" si="122"/>
        <v>0</v>
      </c>
      <c r="BF110" s="104">
        <f t="shared" si="122"/>
        <v>0</v>
      </c>
      <c r="BG110" s="104">
        <f t="shared" si="122"/>
        <v>0</v>
      </c>
      <c r="BH110" s="104">
        <f t="shared" si="122"/>
        <v>0</v>
      </c>
      <c r="BI110" s="104">
        <f t="shared" si="122"/>
        <v>0</v>
      </c>
      <c r="BJ110" s="104">
        <f t="shared" si="122"/>
        <v>0</v>
      </c>
      <c r="BK110" s="104">
        <f t="shared" si="122"/>
        <v>0</v>
      </c>
      <c r="BL110" s="104">
        <f t="shared" si="122"/>
        <v>0</v>
      </c>
      <c r="BM110" s="104">
        <f t="shared" si="122"/>
        <v>0</v>
      </c>
      <c r="BN110" s="104">
        <f t="shared" si="122"/>
        <v>0</v>
      </c>
      <c r="BO110" s="104">
        <f t="shared" si="122"/>
        <v>0</v>
      </c>
      <c r="BP110" s="164">
        <f t="shared" si="81"/>
        <v>0</v>
      </c>
    </row>
    <row r="111" spans="1:69" ht="60" x14ac:dyDescent="0.25">
      <c r="A111" s="31">
        <v>104</v>
      </c>
      <c r="B111" s="78" t="s">
        <v>854</v>
      </c>
      <c r="C111" s="31" t="s">
        <v>239</v>
      </c>
      <c r="D111" s="31" t="s">
        <v>240</v>
      </c>
      <c r="E111" s="31" t="s">
        <v>222</v>
      </c>
      <c r="F111" s="145">
        <v>180</v>
      </c>
      <c r="G111" s="146">
        <v>965</v>
      </c>
      <c r="H111" s="181">
        <f t="shared" si="82"/>
        <v>0.2</v>
      </c>
      <c r="I111" s="183">
        <v>772</v>
      </c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161">
        <f t="shared" si="78"/>
        <v>0</v>
      </c>
      <c r="AK111" s="168"/>
      <c r="AL111" s="160">
        <f t="shared" si="83"/>
        <v>0</v>
      </c>
      <c r="AM111" s="162">
        <f t="shared" si="84"/>
        <v>0</v>
      </c>
      <c r="AN111" s="157">
        <f t="shared" si="79"/>
        <v>0</v>
      </c>
      <c r="AO111" s="171"/>
      <c r="AP111" s="104">
        <f t="shared" ref="AP111:BO111" si="123">J111*$I$111</f>
        <v>0</v>
      </c>
      <c r="AQ111" s="104">
        <f t="shared" si="123"/>
        <v>0</v>
      </c>
      <c r="AR111" s="104">
        <f t="shared" si="123"/>
        <v>0</v>
      </c>
      <c r="AS111" s="104">
        <f t="shared" si="123"/>
        <v>0</v>
      </c>
      <c r="AT111" s="104">
        <f t="shared" si="123"/>
        <v>0</v>
      </c>
      <c r="AU111" s="104">
        <f t="shared" si="123"/>
        <v>0</v>
      </c>
      <c r="AV111" s="104">
        <f t="shared" si="123"/>
        <v>0</v>
      </c>
      <c r="AW111" s="104">
        <f t="shared" si="123"/>
        <v>0</v>
      </c>
      <c r="AX111" s="104">
        <f t="shared" si="123"/>
        <v>0</v>
      </c>
      <c r="AY111" s="104">
        <f t="shared" si="123"/>
        <v>0</v>
      </c>
      <c r="AZ111" s="104">
        <f t="shared" si="123"/>
        <v>0</v>
      </c>
      <c r="BA111" s="104">
        <f t="shared" si="123"/>
        <v>0</v>
      </c>
      <c r="BB111" s="104">
        <f t="shared" si="123"/>
        <v>0</v>
      </c>
      <c r="BC111" s="104">
        <f t="shared" si="123"/>
        <v>0</v>
      </c>
      <c r="BD111" s="104">
        <f t="shared" si="123"/>
        <v>0</v>
      </c>
      <c r="BE111" s="104">
        <f t="shared" si="123"/>
        <v>0</v>
      </c>
      <c r="BF111" s="104">
        <f t="shared" si="123"/>
        <v>0</v>
      </c>
      <c r="BG111" s="104">
        <f t="shared" si="123"/>
        <v>0</v>
      </c>
      <c r="BH111" s="104">
        <f t="shared" si="123"/>
        <v>0</v>
      </c>
      <c r="BI111" s="104">
        <f t="shared" si="123"/>
        <v>0</v>
      </c>
      <c r="BJ111" s="104">
        <f t="shared" si="123"/>
        <v>0</v>
      </c>
      <c r="BK111" s="104">
        <f t="shared" si="123"/>
        <v>0</v>
      </c>
      <c r="BL111" s="104">
        <f t="shared" si="123"/>
        <v>0</v>
      </c>
      <c r="BM111" s="104">
        <f t="shared" si="123"/>
        <v>0</v>
      </c>
      <c r="BN111" s="104">
        <f t="shared" si="123"/>
        <v>0</v>
      </c>
      <c r="BO111" s="104">
        <f t="shared" si="123"/>
        <v>0</v>
      </c>
      <c r="BP111" s="164">
        <f t="shared" si="81"/>
        <v>0</v>
      </c>
    </row>
    <row r="112" spans="1:69" ht="75" x14ac:dyDescent="0.25">
      <c r="A112" s="31">
        <v>105</v>
      </c>
      <c r="B112" s="78" t="s">
        <v>854</v>
      </c>
      <c r="C112" s="31" t="s">
        <v>241</v>
      </c>
      <c r="D112" s="31" t="s">
        <v>242</v>
      </c>
      <c r="E112" s="31" t="s">
        <v>222</v>
      </c>
      <c r="F112" s="145">
        <v>0</v>
      </c>
      <c r="G112" s="146">
        <v>965</v>
      </c>
      <c r="H112" s="181">
        <f t="shared" si="82"/>
        <v>1</v>
      </c>
      <c r="I112" s="183">
        <v>0</v>
      </c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161">
        <f t="shared" si="78"/>
        <v>0</v>
      </c>
      <c r="AK112" s="168"/>
      <c r="AL112" s="160">
        <f t="shared" si="83"/>
        <v>0</v>
      </c>
      <c r="AM112" s="162">
        <f t="shared" si="84"/>
        <v>0</v>
      </c>
      <c r="AN112" s="157">
        <f t="shared" si="79"/>
        <v>0</v>
      </c>
      <c r="AO112" s="171"/>
      <c r="AP112" s="104">
        <f t="shared" ref="AP112:BO112" si="124">J112*$I$112</f>
        <v>0</v>
      </c>
      <c r="AQ112" s="104">
        <f t="shared" si="124"/>
        <v>0</v>
      </c>
      <c r="AR112" s="104">
        <f t="shared" si="124"/>
        <v>0</v>
      </c>
      <c r="AS112" s="104">
        <f t="shared" si="124"/>
        <v>0</v>
      </c>
      <c r="AT112" s="104">
        <f t="shared" si="124"/>
        <v>0</v>
      </c>
      <c r="AU112" s="104">
        <f t="shared" si="124"/>
        <v>0</v>
      </c>
      <c r="AV112" s="104">
        <f t="shared" si="124"/>
        <v>0</v>
      </c>
      <c r="AW112" s="104">
        <f t="shared" si="124"/>
        <v>0</v>
      </c>
      <c r="AX112" s="104">
        <f t="shared" si="124"/>
        <v>0</v>
      </c>
      <c r="AY112" s="104">
        <f t="shared" si="124"/>
        <v>0</v>
      </c>
      <c r="AZ112" s="104">
        <f t="shared" si="124"/>
        <v>0</v>
      </c>
      <c r="BA112" s="104">
        <f t="shared" si="124"/>
        <v>0</v>
      </c>
      <c r="BB112" s="104">
        <f t="shared" si="124"/>
        <v>0</v>
      </c>
      <c r="BC112" s="104">
        <f t="shared" si="124"/>
        <v>0</v>
      </c>
      <c r="BD112" s="104">
        <f t="shared" si="124"/>
        <v>0</v>
      </c>
      <c r="BE112" s="104">
        <f t="shared" si="124"/>
        <v>0</v>
      </c>
      <c r="BF112" s="104">
        <f t="shared" si="124"/>
        <v>0</v>
      </c>
      <c r="BG112" s="104">
        <f t="shared" si="124"/>
        <v>0</v>
      </c>
      <c r="BH112" s="104">
        <f t="shared" si="124"/>
        <v>0</v>
      </c>
      <c r="BI112" s="104">
        <f t="shared" si="124"/>
        <v>0</v>
      </c>
      <c r="BJ112" s="104">
        <f t="shared" si="124"/>
        <v>0</v>
      </c>
      <c r="BK112" s="104">
        <f t="shared" si="124"/>
        <v>0</v>
      </c>
      <c r="BL112" s="104">
        <f t="shared" si="124"/>
        <v>0</v>
      </c>
      <c r="BM112" s="104">
        <f t="shared" si="124"/>
        <v>0</v>
      </c>
      <c r="BN112" s="104">
        <f t="shared" si="124"/>
        <v>0</v>
      </c>
      <c r="BO112" s="104">
        <f t="shared" si="124"/>
        <v>0</v>
      </c>
      <c r="BP112" s="164">
        <f t="shared" si="81"/>
        <v>0</v>
      </c>
    </row>
    <row r="113" spans="1:68" ht="75" x14ac:dyDescent="0.25">
      <c r="A113" s="31">
        <v>106</v>
      </c>
      <c r="B113" s="78" t="s">
        <v>854</v>
      </c>
      <c r="C113" s="31" t="s">
        <v>243</v>
      </c>
      <c r="D113" s="31" t="s">
        <v>244</v>
      </c>
      <c r="E113" s="31" t="s">
        <v>222</v>
      </c>
      <c r="F113" s="145">
        <v>0</v>
      </c>
      <c r="G113" s="146">
        <v>965</v>
      </c>
      <c r="H113" s="181">
        <f t="shared" si="82"/>
        <v>1</v>
      </c>
      <c r="I113" s="183">
        <v>0</v>
      </c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161">
        <f t="shared" si="78"/>
        <v>0</v>
      </c>
      <c r="AK113" s="168"/>
      <c r="AL113" s="160">
        <f t="shared" si="83"/>
        <v>0</v>
      </c>
      <c r="AM113" s="162">
        <f t="shared" si="84"/>
        <v>0</v>
      </c>
      <c r="AN113" s="157">
        <f t="shared" si="79"/>
        <v>0</v>
      </c>
      <c r="AO113" s="171"/>
      <c r="AP113" s="104">
        <f t="shared" ref="AP113:BO113" si="125">J113*$I$113</f>
        <v>0</v>
      </c>
      <c r="AQ113" s="104">
        <f t="shared" si="125"/>
        <v>0</v>
      </c>
      <c r="AR113" s="104">
        <f t="shared" si="125"/>
        <v>0</v>
      </c>
      <c r="AS113" s="104">
        <f t="shared" si="125"/>
        <v>0</v>
      </c>
      <c r="AT113" s="104">
        <f t="shared" si="125"/>
        <v>0</v>
      </c>
      <c r="AU113" s="104">
        <f t="shared" si="125"/>
        <v>0</v>
      </c>
      <c r="AV113" s="104">
        <f t="shared" si="125"/>
        <v>0</v>
      </c>
      <c r="AW113" s="104">
        <f t="shared" si="125"/>
        <v>0</v>
      </c>
      <c r="AX113" s="104">
        <f t="shared" si="125"/>
        <v>0</v>
      </c>
      <c r="AY113" s="104">
        <f t="shared" si="125"/>
        <v>0</v>
      </c>
      <c r="AZ113" s="104">
        <f t="shared" si="125"/>
        <v>0</v>
      </c>
      <c r="BA113" s="104">
        <f t="shared" si="125"/>
        <v>0</v>
      </c>
      <c r="BB113" s="104">
        <f t="shared" si="125"/>
        <v>0</v>
      </c>
      <c r="BC113" s="104">
        <f t="shared" si="125"/>
        <v>0</v>
      </c>
      <c r="BD113" s="104">
        <f t="shared" si="125"/>
        <v>0</v>
      </c>
      <c r="BE113" s="104">
        <f t="shared" si="125"/>
        <v>0</v>
      </c>
      <c r="BF113" s="104">
        <f t="shared" si="125"/>
        <v>0</v>
      </c>
      <c r="BG113" s="104">
        <f t="shared" si="125"/>
        <v>0</v>
      </c>
      <c r="BH113" s="104">
        <f t="shared" si="125"/>
        <v>0</v>
      </c>
      <c r="BI113" s="104">
        <f t="shared" si="125"/>
        <v>0</v>
      </c>
      <c r="BJ113" s="104">
        <f t="shared" si="125"/>
        <v>0</v>
      </c>
      <c r="BK113" s="104">
        <f t="shared" si="125"/>
        <v>0</v>
      </c>
      <c r="BL113" s="104">
        <f t="shared" si="125"/>
        <v>0</v>
      </c>
      <c r="BM113" s="104">
        <f t="shared" si="125"/>
        <v>0</v>
      </c>
      <c r="BN113" s="104">
        <f t="shared" si="125"/>
        <v>0</v>
      </c>
      <c r="BO113" s="104">
        <f t="shared" si="125"/>
        <v>0</v>
      </c>
      <c r="BP113" s="164">
        <f t="shared" si="81"/>
        <v>0</v>
      </c>
    </row>
    <row r="114" spans="1:68" ht="75" x14ac:dyDescent="0.25">
      <c r="A114" s="31">
        <v>107</v>
      </c>
      <c r="B114" s="78" t="s">
        <v>854</v>
      </c>
      <c r="C114" s="31" t="s">
        <v>245</v>
      </c>
      <c r="D114" s="31" t="s">
        <v>246</v>
      </c>
      <c r="E114" s="31" t="s">
        <v>222</v>
      </c>
      <c r="F114" s="145">
        <v>0</v>
      </c>
      <c r="G114" s="146">
        <v>965</v>
      </c>
      <c r="H114" s="181">
        <f t="shared" si="82"/>
        <v>1</v>
      </c>
      <c r="I114" s="183">
        <v>0</v>
      </c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161">
        <f t="shared" si="78"/>
        <v>0</v>
      </c>
      <c r="AK114" s="168"/>
      <c r="AL114" s="160">
        <f t="shared" si="83"/>
        <v>0</v>
      </c>
      <c r="AM114" s="162">
        <f t="shared" si="84"/>
        <v>0</v>
      </c>
      <c r="AN114" s="157">
        <f t="shared" si="79"/>
        <v>0</v>
      </c>
      <c r="AO114" s="171"/>
      <c r="AP114" s="104">
        <f t="shared" ref="AP114:BO114" si="126">J114*$I$114</f>
        <v>0</v>
      </c>
      <c r="AQ114" s="104">
        <f t="shared" si="126"/>
        <v>0</v>
      </c>
      <c r="AR114" s="104">
        <f t="shared" si="126"/>
        <v>0</v>
      </c>
      <c r="AS114" s="104">
        <f t="shared" si="126"/>
        <v>0</v>
      </c>
      <c r="AT114" s="104">
        <f t="shared" si="126"/>
        <v>0</v>
      </c>
      <c r="AU114" s="104">
        <f t="shared" si="126"/>
        <v>0</v>
      </c>
      <c r="AV114" s="104">
        <f t="shared" si="126"/>
        <v>0</v>
      </c>
      <c r="AW114" s="104">
        <f t="shared" si="126"/>
        <v>0</v>
      </c>
      <c r="AX114" s="104">
        <f t="shared" si="126"/>
        <v>0</v>
      </c>
      <c r="AY114" s="104">
        <f t="shared" si="126"/>
        <v>0</v>
      </c>
      <c r="AZ114" s="104">
        <f t="shared" si="126"/>
        <v>0</v>
      </c>
      <c r="BA114" s="104">
        <f t="shared" si="126"/>
        <v>0</v>
      </c>
      <c r="BB114" s="104">
        <f t="shared" si="126"/>
        <v>0</v>
      </c>
      <c r="BC114" s="104">
        <f t="shared" si="126"/>
        <v>0</v>
      </c>
      <c r="BD114" s="104">
        <f t="shared" si="126"/>
        <v>0</v>
      </c>
      <c r="BE114" s="104">
        <f t="shared" si="126"/>
        <v>0</v>
      </c>
      <c r="BF114" s="104">
        <f t="shared" si="126"/>
        <v>0</v>
      </c>
      <c r="BG114" s="104">
        <f t="shared" si="126"/>
        <v>0</v>
      </c>
      <c r="BH114" s="104">
        <f t="shared" si="126"/>
        <v>0</v>
      </c>
      <c r="BI114" s="104">
        <f t="shared" si="126"/>
        <v>0</v>
      </c>
      <c r="BJ114" s="104">
        <f t="shared" si="126"/>
        <v>0</v>
      </c>
      <c r="BK114" s="104">
        <f t="shared" si="126"/>
        <v>0</v>
      </c>
      <c r="BL114" s="104">
        <f t="shared" si="126"/>
        <v>0</v>
      </c>
      <c r="BM114" s="104">
        <f t="shared" si="126"/>
        <v>0</v>
      </c>
      <c r="BN114" s="104">
        <f t="shared" si="126"/>
        <v>0</v>
      </c>
      <c r="BO114" s="104">
        <f t="shared" si="126"/>
        <v>0</v>
      </c>
      <c r="BP114" s="164">
        <f t="shared" si="81"/>
        <v>0</v>
      </c>
    </row>
    <row r="115" spans="1:68" ht="75" x14ac:dyDescent="0.25">
      <c r="A115" s="31">
        <v>108</v>
      </c>
      <c r="B115" s="78" t="s">
        <v>854</v>
      </c>
      <c r="C115" s="31" t="s">
        <v>247</v>
      </c>
      <c r="D115" s="31" t="s">
        <v>248</v>
      </c>
      <c r="E115" s="31" t="s">
        <v>222</v>
      </c>
      <c r="F115" s="145">
        <v>0</v>
      </c>
      <c r="G115" s="146">
        <v>838</v>
      </c>
      <c r="H115" s="181">
        <f t="shared" si="82"/>
        <v>1</v>
      </c>
      <c r="I115" s="183">
        <v>0</v>
      </c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161">
        <f t="shared" si="78"/>
        <v>0</v>
      </c>
      <c r="AK115" s="168"/>
      <c r="AL115" s="160">
        <f t="shared" si="83"/>
        <v>0</v>
      </c>
      <c r="AM115" s="162">
        <f t="shared" si="84"/>
        <v>0</v>
      </c>
      <c r="AN115" s="157">
        <f t="shared" si="79"/>
        <v>0</v>
      </c>
      <c r="AO115" s="171"/>
      <c r="AP115" s="104">
        <f t="shared" ref="AP115:BO115" si="127">J115*$I$115</f>
        <v>0</v>
      </c>
      <c r="AQ115" s="104">
        <f t="shared" si="127"/>
        <v>0</v>
      </c>
      <c r="AR115" s="104">
        <f t="shared" si="127"/>
        <v>0</v>
      </c>
      <c r="AS115" s="104">
        <f t="shared" si="127"/>
        <v>0</v>
      </c>
      <c r="AT115" s="104">
        <f t="shared" si="127"/>
        <v>0</v>
      </c>
      <c r="AU115" s="104">
        <f t="shared" si="127"/>
        <v>0</v>
      </c>
      <c r="AV115" s="104">
        <f t="shared" si="127"/>
        <v>0</v>
      </c>
      <c r="AW115" s="104">
        <f t="shared" si="127"/>
        <v>0</v>
      </c>
      <c r="AX115" s="104">
        <f t="shared" si="127"/>
        <v>0</v>
      </c>
      <c r="AY115" s="104">
        <f t="shared" si="127"/>
        <v>0</v>
      </c>
      <c r="AZ115" s="104">
        <f t="shared" si="127"/>
        <v>0</v>
      </c>
      <c r="BA115" s="104">
        <f t="shared" si="127"/>
        <v>0</v>
      </c>
      <c r="BB115" s="104">
        <f t="shared" si="127"/>
        <v>0</v>
      </c>
      <c r="BC115" s="104">
        <f t="shared" si="127"/>
        <v>0</v>
      </c>
      <c r="BD115" s="104">
        <f t="shared" si="127"/>
        <v>0</v>
      </c>
      <c r="BE115" s="104">
        <f t="shared" si="127"/>
        <v>0</v>
      </c>
      <c r="BF115" s="104">
        <f t="shared" si="127"/>
        <v>0</v>
      </c>
      <c r="BG115" s="104">
        <f t="shared" si="127"/>
        <v>0</v>
      </c>
      <c r="BH115" s="104">
        <f t="shared" si="127"/>
        <v>0</v>
      </c>
      <c r="BI115" s="104">
        <f t="shared" si="127"/>
        <v>0</v>
      </c>
      <c r="BJ115" s="104">
        <f t="shared" si="127"/>
        <v>0</v>
      </c>
      <c r="BK115" s="104">
        <f t="shared" si="127"/>
        <v>0</v>
      </c>
      <c r="BL115" s="104">
        <f t="shared" si="127"/>
        <v>0</v>
      </c>
      <c r="BM115" s="104">
        <f t="shared" si="127"/>
        <v>0</v>
      </c>
      <c r="BN115" s="104">
        <f t="shared" si="127"/>
        <v>0</v>
      </c>
      <c r="BO115" s="104">
        <f t="shared" si="127"/>
        <v>0</v>
      </c>
      <c r="BP115" s="164">
        <f t="shared" si="81"/>
        <v>0</v>
      </c>
    </row>
    <row r="116" spans="1:68" ht="60" x14ac:dyDescent="0.25">
      <c r="A116" s="31">
        <v>109</v>
      </c>
      <c r="B116" s="78" t="s">
        <v>854</v>
      </c>
      <c r="C116" s="31" t="s">
        <v>249</v>
      </c>
      <c r="D116" s="31" t="s">
        <v>250</v>
      </c>
      <c r="E116" s="31" t="s">
        <v>222</v>
      </c>
      <c r="F116" s="145">
        <v>50</v>
      </c>
      <c r="G116" s="146">
        <v>1367</v>
      </c>
      <c r="H116" s="181">
        <f t="shared" si="82"/>
        <v>0.20000000000000007</v>
      </c>
      <c r="I116" s="183">
        <v>1093.5999999999999</v>
      </c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161">
        <f t="shared" si="78"/>
        <v>0</v>
      </c>
      <c r="AK116" s="168"/>
      <c r="AL116" s="160">
        <f t="shared" si="83"/>
        <v>0</v>
      </c>
      <c r="AM116" s="162">
        <f t="shared" si="84"/>
        <v>0</v>
      </c>
      <c r="AN116" s="157">
        <f t="shared" si="79"/>
        <v>0</v>
      </c>
      <c r="AO116" s="171"/>
      <c r="AP116" s="104">
        <f t="shared" ref="AP116:BO116" si="128">J116*$I$116</f>
        <v>0</v>
      </c>
      <c r="AQ116" s="104">
        <f t="shared" si="128"/>
        <v>0</v>
      </c>
      <c r="AR116" s="104">
        <f t="shared" si="128"/>
        <v>0</v>
      </c>
      <c r="AS116" s="104">
        <f t="shared" si="128"/>
        <v>0</v>
      </c>
      <c r="AT116" s="104">
        <f t="shared" si="128"/>
        <v>0</v>
      </c>
      <c r="AU116" s="104">
        <f t="shared" si="128"/>
        <v>0</v>
      </c>
      <c r="AV116" s="104">
        <f t="shared" si="128"/>
        <v>0</v>
      </c>
      <c r="AW116" s="104">
        <f t="shared" si="128"/>
        <v>0</v>
      </c>
      <c r="AX116" s="104">
        <f t="shared" si="128"/>
        <v>0</v>
      </c>
      <c r="AY116" s="104">
        <f t="shared" si="128"/>
        <v>0</v>
      </c>
      <c r="AZ116" s="104">
        <f t="shared" si="128"/>
        <v>0</v>
      </c>
      <c r="BA116" s="104">
        <f t="shared" si="128"/>
        <v>0</v>
      </c>
      <c r="BB116" s="104">
        <f t="shared" si="128"/>
        <v>0</v>
      </c>
      <c r="BC116" s="104">
        <f t="shared" si="128"/>
        <v>0</v>
      </c>
      <c r="BD116" s="104">
        <f t="shared" si="128"/>
        <v>0</v>
      </c>
      <c r="BE116" s="104">
        <f t="shared" si="128"/>
        <v>0</v>
      </c>
      <c r="BF116" s="104">
        <f t="shared" si="128"/>
        <v>0</v>
      </c>
      <c r="BG116" s="104">
        <f t="shared" si="128"/>
        <v>0</v>
      </c>
      <c r="BH116" s="104">
        <f t="shared" si="128"/>
        <v>0</v>
      </c>
      <c r="BI116" s="104">
        <f t="shared" si="128"/>
        <v>0</v>
      </c>
      <c r="BJ116" s="104">
        <f t="shared" si="128"/>
        <v>0</v>
      </c>
      <c r="BK116" s="104">
        <f t="shared" si="128"/>
        <v>0</v>
      </c>
      <c r="BL116" s="104">
        <f t="shared" si="128"/>
        <v>0</v>
      </c>
      <c r="BM116" s="104">
        <f t="shared" si="128"/>
        <v>0</v>
      </c>
      <c r="BN116" s="104">
        <f t="shared" si="128"/>
        <v>0</v>
      </c>
      <c r="BO116" s="104">
        <f t="shared" si="128"/>
        <v>0</v>
      </c>
      <c r="BP116" s="164">
        <f t="shared" si="81"/>
        <v>0</v>
      </c>
    </row>
    <row r="117" spans="1:68" ht="60" x14ac:dyDescent="0.25">
      <c r="A117" s="31">
        <v>110</v>
      </c>
      <c r="B117" s="78" t="s">
        <v>854</v>
      </c>
      <c r="C117" s="31" t="s">
        <v>251</v>
      </c>
      <c r="D117" s="31" t="s">
        <v>252</v>
      </c>
      <c r="E117" s="31" t="s">
        <v>222</v>
      </c>
      <c r="F117" s="145">
        <v>4</v>
      </c>
      <c r="G117" s="146">
        <v>1460</v>
      </c>
      <c r="H117" s="181">
        <f t="shared" si="82"/>
        <v>0.2</v>
      </c>
      <c r="I117" s="183">
        <v>1168</v>
      </c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161">
        <f t="shared" si="78"/>
        <v>0</v>
      </c>
      <c r="AK117" s="168"/>
      <c r="AL117" s="160">
        <f t="shared" si="83"/>
        <v>0</v>
      </c>
      <c r="AM117" s="162">
        <f t="shared" si="84"/>
        <v>0</v>
      </c>
      <c r="AN117" s="157">
        <f t="shared" si="79"/>
        <v>0</v>
      </c>
      <c r="AO117" s="171"/>
      <c r="AP117" s="104">
        <f t="shared" ref="AP117:BO117" si="129">J117*$I$117</f>
        <v>0</v>
      </c>
      <c r="AQ117" s="104">
        <f t="shared" si="129"/>
        <v>0</v>
      </c>
      <c r="AR117" s="104">
        <f t="shared" si="129"/>
        <v>0</v>
      </c>
      <c r="AS117" s="104">
        <f t="shared" si="129"/>
        <v>0</v>
      </c>
      <c r="AT117" s="104">
        <f t="shared" si="129"/>
        <v>0</v>
      </c>
      <c r="AU117" s="104">
        <f t="shared" si="129"/>
        <v>0</v>
      </c>
      <c r="AV117" s="104">
        <f t="shared" si="129"/>
        <v>0</v>
      </c>
      <c r="AW117" s="104">
        <f t="shared" si="129"/>
        <v>0</v>
      </c>
      <c r="AX117" s="104">
        <f t="shared" si="129"/>
        <v>0</v>
      </c>
      <c r="AY117" s="104">
        <f t="shared" si="129"/>
        <v>0</v>
      </c>
      <c r="AZ117" s="104">
        <f t="shared" si="129"/>
        <v>0</v>
      </c>
      <c r="BA117" s="104">
        <f t="shared" si="129"/>
        <v>0</v>
      </c>
      <c r="BB117" s="104">
        <f t="shared" si="129"/>
        <v>0</v>
      </c>
      <c r="BC117" s="104">
        <f t="shared" si="129"/>
        <v>0</v>
      </c>
      <c r="BD117" s="104">
        <f t="shared" si="129"/>
        <v>0</v>
      </c>
      <c r="BE117" s="104">
        <f t="shared" si="129"/>
        <v>0</v>
      </c>
      <c r="BF117" s="104">
        <f t="shared" si="129"/>
        <v>0</v>
      </c>
      <c r="BG117" s="104">
        <f t="shared" si="129"/>
        <v>0</v>
      </c>
      <c r="BH117" s="104">
        <f t="shared" si="129"/>
        <v>0</v>
      </c>
      <c r="BI117" s="104">
        <f t="shared" si="129"/>
        <v>0</v>
      </c>
      <c r="BJ117" s="104">
        <f t="shared" si="129"/>
        <v>0</v>
      </c>
      <c r="BK117" s="104">
        <f t="shared" si="129"/>
        <v>0</v>
      </c>
      <c r="BL117" s="104">
        <f t="shared" si="129"/>
        <v>0</v>
      </c>
      <c r="BM117" s="104">
        <f t="shared" si="129"/>
        <v>0</v>
      </c>
      <c r="BN117" s="104">
        <f t="shared" si="129"/>
        <v>0</v>
      </c>
      <c r="BO117" s="104">
        <f t="shared" si="129"/>
        <v>0</v>
      </c>
      <c r="BP117" s="164">
        <f t="shared" si="81"/>
        <v>0</v>
      </c>
    </row>
    <row r="118" spans="1:68" ht="60" x14ac:dyDescent="0.25">
      <c r="A118" s="31">
        <v>111</v>
      </c>
      <c r="B118" s="78" t="s">
        <v>854</v>
      </c>
      <c r="C118" s="31" t="s">
        <v>253</v>
      </c>
      <c r="D118" s="31" t="s">
        <v>254</v>
      </c>
      <c r="E118" s="31" t="s">
        <v>222</v>
      </c>
      <c r="F118" s="145">
        <v>35</v>
      </c>
      <c r="G118" s="146">
        <v>1570</v>
      </c>
      <c r="H118" s="181">
        <f t="shared" si="82"/>
        <v>0.2</v>
      </c>
      <c r="I118" s="183">
        <v>1256</v>
      </c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161">
        <f t="shared" si="78"/>
        <v>0</v>
      </c>
      <c r="AK118" s="168"/>
      <c r="AL118" s="160">
        <f t="shared" si="83"/>
        <v>0</v>
      </c>
      <c r="AM118" s="162">
        <f t="shared" si="84"/>
        <v>0</v>
      </c>
      <c r="AN118" s="157">
        <f t="shared" si="79"/>
        <v>0</v>
      </c>
      <c r="AO118" s="171"/>
      <c r="AP118" s="104">
        <f t="shared" ref="AP118:BO118" si="130">J118*$I$118</f>
        <v>0</v>
      </c>
      <c r="AQ118" s="104">
        <f t="shared" si="130"/>
        <v>0</v>
      </c>
      <c r="AR118" s="104">
        <f t="shared" si="130"/>
        <v>0</v>
      </c>
      <c r="AS118" s="104">
        <f t="shared" si="130"/>
        <v>0</v>
      </c>
      <c r="AT118" s="104">
        <f t="shared" si="130"/>
        <v>0</v>
      </c>
      <c r="AU118" s="104">
        <f t="shared" si="130"/>
        <v>0</v>
      </c>
      <c r="AV118" s="104">
        <f t="shared" si="130"/>
        <v>0</v>
      </c>
      <c r="AW118" s="104">
        <f t="shared" si="130"/>
        <v>0</v>
      </c>
      <c r="AX118" s="104">
        <f t="shared" si="130"/>
        <v>0</v>
      </c>
      <c r="AY118" s="104">
        <f t="shared" si="130"/>
        <v>0</v>
      </c>
      <c r="AZ118" s="104">
        <f t="shared" si="130"/>
        <v>0</v>
      </c>
      <c r="BA118" s="104">
        <f t="shared" si="130"/>
        <v>0</v>
      </c>
      <c r="BB118" s="104">
        <f t="shared" si="130"/>
        <v>0</v>
      </c>
      <c r="BC118" s="104">
        <f t="shared" si="130"/>
        <v>0</v>
      </c>
      <c r="BD118" s="104">
        <f t="shared" si="130"/>
        <v>0</v>
      </c>
      <c r="BE118" s="104">
        <f t="shared" si="130"/>
        <v>0</v>
      </c>
      <c r="BF118" s="104">
        <f t="shared" si="130"/>
        <v>0</v>
      </c>
      <c r="BG118" s="104">
        <f t="shared" si="130"/>
        <v>0</v>
      </c>
      <c r="BH118" s="104">
        <f t="shared" si="130"/>
        <v>0</v>
      </c>
      <c r="BI118" s="104">
        <f t="shared" si="130"/>
        <v>0</v>
      </c>
      <c r="BJ118" s="104">
        <f t="shared" si="130"/>
        <v>0</v>
      </c>
      <c r="BK118" s="104">
        <f t="shared" si="130"/>
        <v>0</v>
      </c>
      <c r="BL118" s="104">
        <f t="shared" si="130"/>
        <v>0</v>
      </c>
      <c r="BM118" s="104">
        <f t="shared" si="130"/>
        <v>0</v>
      </c>
      <c r="BN118" s="104">
        <f t="shared" si="130"/>
        <v>0</v>
      </c>
      <c r="BO118" s="104">
        <f t="shared" si="130"/>
        <v>0</v>
      </c>
      <c r="BP118" s="164">
        <f t="shared" si="81"/>
        <v>0</v>
      </c>
    </row>
    <row r="119" spans="1:68" ht="75" x14ac:dyDescent="0.25">
      <c r="A119" s="31">
        <v>112</v>
      </c>
      <c r="B119" s="78" t="s">
        <v>854</v>
      </c>
      <c r="C119" s="31" t="s">
        <v>255</v>
      </c>
      <c r="D119" s="31" t="s">
        <v>256</v>
      </c>
      <c r="E119" s="31" t="s">
        <v>222</v>
      </c>
      <c r="F119" s="145">
        <v>0</v>
      </c>
      <c r="G119" s="146">
        <v>1766</v>
      </c>
      <c r="H119" s="181">
        <f t="shared" si="82"/>
        <v>1</v>
      </c>
      <c r="I119" s="183">
        <v>0</v>
      </c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161">
        <f t="shared" si="78"/>
        <v>0</v>
      </c>
      <c r="AK119" s="168"/>
      <c r="AL119" s="160">
        <f t="shared" si="83"/>
        <v>0</v>
      </c>
      <c r="AM119" s="162">
        <f t="shared" si="84"/>
        <v>0</v>
      </c>
      <c r="AN119" s="157">
        <f t="shared" si="79"/>
        <v>0</v>
      </c>
      <c r="AO119" s="171"/>
      <c r="AP119" s="104">
        <f t="shared" ref="AP119:BO119" si="131">J119*$I$119</f>
        <v>0</v>
      </c>
      <c r="AQ119" s="104">
        <f t="shared" si="131"/>
        <v>0</v>
      </c>
      <c r="AR119" s="104">
        <f t="shared" si="131"/>
        <v>0</v>
      </c>
      <c r="AS119" s="104">
        <f t="shared" si="131"/>
        <v>0</v>
      </c>
      <c r="AT119" s="104">
        <f t="shared" si="131"/>
        <v>0</v>
      </c>
      <c r="AU119" s="104">
        <f t="shared" si="131"/>
        <v>0</v>
      </c>
      <c r="AV119" s="104">
        <f t="shared" si="131"/>
        <v>0</v>
      </c>
      <c r="AW119" s="104">
        <f t="shared" si="131"/>
        <v>0</v>
      </c>
      <c r="AX119" s="104">
        <f t="shared" si="131"/>
        <v>0</v>
      </c>
      <c r="AY119" s="104">
        <f t="shared" si="131"/>
        <v>0</v>
      </c>
      <c r="AZ119" s="104">
        <f t="shared" si="131"/>
        <v>0</v>
      </c>
      <c r="BA119" s="104">
        <f t="shared" si="131"/>
        <v>0</v>
      </c>
      <c r="BB119" s="104">
        <f t="shared" si="131"/>
        <v>0</v>
      </c>
      <c r="BC119" s="104">
        <f t="shared" si="131"/>
        <v>0</v>
      </c>
      <c r="BD119" s="104">
        <f t="shared" si="131"/>
        <v>0</v>
      </c>
      <c r="BE119" s="104">
        <f t="shared" si="131"/>
        <v>0</v>
      </c>
      <c r="BF119" s="104">
        <f t="shared" si="131"/>
        <v>0</v>
      </c>
      <c r="BG119" s="104">
        <f t="shared" si="131"/>
        <v>0</v>
      </c>
      <c r="BH119" s="104">
        <f t="shared" si="131"/>
        <v>0</v>
      </c>
      <c r="BI119" s="104">
        <f t="shared" si="131"/>
        <v>0</v>
      </c>
      <c r="BJ119" s="104">
        <f t="shared" si="131"/>
        <v>0</v>
      </c>
      <c r="BK119" s="104">
        <f t="shared" si="131"/>
        <v>0</v>
      </c>
      <c r="BL119" s="104">
        <f t="shared" si="131"/>
        <v>0</v>
      </c>
      <c r="BM119" s="104">
        <f t="shared" si="131"/>
        <v>0</v>
      </c>
      <c r="BN119" s="104">
        <f t="shared" si="131"/>
        <v>0</v>
      </c>
      <c r="BO119" s="104">
        <f t="shared" si="131"/>
        <v>0</v>
      </c>
      <c r="BP119" s="164">
        <f t="shared" si="81"/>
        <v>0</v>
      </c>
    </row>
    <row r="120" spans="1:68" ht="75" x14ac:dyDescent="0.25">
      <c r="A120" s="31">
        <v>113</v>
      </c>
      <c r="B120" s="78" t="s">
        <v>854</v>
      </c>
      <c r="C120" s="31" t="s">
        <v>257</v>
      </c>
      <c r="D120" s="31" t="s">
        <v>258</v>
      </c>
      <c r="E120" s="31" t="s">
        <v>222</v>
      </c>
      <c r="F120" s="145">
        <v>0</v>
      </c>
      <c r="G120" s="146">
        <v>1766</v>
      </c>
      <c r="H120" s="181">
        <f t="shared" si="82"/>
        <v>1</v>
      </c>
      <c r="I120" s="183">
        <v>0</v>
      </c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161">
        <f t="shared" si="78"/>
        <v>0</v>
      </c>
      <c r="AK120" s="168"/>
      <c r="AL120" s="160">
        <f t="shared" si="83"/>
        <v>0</v>
      </c>
      <c r="AM120" s="162">
        <f t="shared" si="84"/>
        <v>0</v>
      </c>
      <c r="AN120" s="157">
        <f t="shared" si="79"/>
        <v>0</v>
      </c>
      <c r="AO120" s="171"/>
      <c r="AP120" s="104">
        <f t="shared" ref="AP120:BO120" si="132">J120*$I$120</f>
        <v>0</v>
      </c>
      <c r="AQ120" s="104">
        <f t="shared" si="132"/>
        <v>0</v>
      </c>
      <c r="AR120" s="104">
        <f t="shared" si="132"/>
        <v>0</v>
      </c>
      <c r="AS120" s="104">
        <f t="shared" si="132"/>
        <v>0</v>
      </c>
      <c r="AT120" s="104">
        <f t="shared" si="132"/>
        <v>0</v>
      </c>
      <c r="AU120" s="104">
        <f t="shared" si="132"/>
        <v>0</v>
      </c>
      <c r="AV120" s="104">
        <f t="shared" si="132"/>
        <v>0</v>
      </c>
      <c r="AW120" s="104">
        <f t="shared" si="132"/>
        <v>0</v>
      </c>
      <c r="AX120" s="104">
        <f t="shared" si="132"/>
        <v>0</v>
      </c>
      <c r="AY120" s="104">
        <f t="shared" si="132"/>
        <v>0</v>
      </c>
      <c r="AZ120" s="104">
        <f t="shared" si="132"/>
        <v>0</v>
      </c>
      <c r="BA120" s="104">
        <f t="shared" si="132"/>
        <v>0</v>
      </c>
      <c r="BB120" s="104">
        <f t="shared" si="132"/>
        <v>0</v>
      </c>
      <c r="BC120" s="104">
        <f t="shared" si="132"/>
        <v>0</v>
      </c>
      <c r="BD120" s="104">
        <f t="shared" si="132"/>
        <v>0</v>
      </c>
      <c r="BE120" s="104">
        <f t="shared" si="132"/>
        <v>0</v>
      </c>
      <c r="BF120" s="104">
        <f t="shared" si="132"/>
        <v>0</v>
      </c>
      <c r="BG120" s="104">
        <f t="shared" si="132"/>
        <v>0</v>
      </c>
      <c r="BH120" s="104">
        <f t="shared" si="132"/>
        <v>0</v>
      </c>
      <c r="BI120" s="104">
        <f t="shared" si="132"/>
        <v>0</v>
      </c>
      <c r="BJ120" s="104">
        <f t="shared" si="132"/>
        <v>0</v>
      </c>
      <c r="BK120" s="104">
        <f t="shared" si="132"/>
        <v>0</v>
      </c>
      <c r="BL120" s="104">
        <f t="shared" si="132"/>
        <v>0</v>
      </c>
      <c r="BM120" s="104">
        <f t="shared" si="132"/>
        <v>0</v>
      </c>
      <c r="BN120" s="104">
        <f t="shared" si="132"/>
        <v>0</v>
      </c>
      <c r="BO120" s="104">
        <f t="shared" si="132"/>
        <v>0</v>
      </c>
      <c r="BP120" s="164">
        <f t="shared" si="81"/>
        <v>0</v>
      </c>
    </row>
    <row r="121" spans="1:68" ht="75" x14ac:dyDescent="0.25">
      <c r="A121" s="31">
        <v>114</v>
      </c>
      <c r="B121" s="78" t="s">
        <v>854</v>
      </c>
      <c r="C121" s="31" t="s">
        <v>259</v>
      </c>
      <c r="D121" s="31" t="s">
        <v>260</v>
      </c>
      <c r="E121" s="31" t="s">
        <v>222</v>
      </c>
      <c r="F121" s="145">
        <v>0</v>
      </c>
      <c r="G121" s="146">
        <v>1766</v>
      </c>
      <c r="H121" s="181">
        <f t="shared" si="82"/>
        <v>1</v>
      </c>
      <c r="I121" s="183">
        <v>0</v>
      </c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161">
        <f t="shared" si="78"/>
        <v>0</v>
      </c>
      <c r="AK121" s="168"/>
      <c r="AL121" s="160">
        <f t="shared" si="83"/>
        <v>0</v>
      </c>
      <c r="AM121" s="162">
        <f t="shared" si="84"/>
        <v>0</v>
      </c>
      <c r="AN121" s="157">
        <f t="shared" si="79"/>
        <v>0</v>
      </c>
      <c r="AO121" s="171"/>
      <c r="AP121" s="104">
        <f t="shared" ref="AP121:BO121" si="133">J121*$I$121</f>
        <v>0</v>
      </c>
      <c r="AQ121" s="104">
        <f t="shared" si="133"/>
        <v>0</v>
      </c>
      <c r="AR121" s="104">
        <f t="shared" si="133"/>
        <v>0</v>
      </c>
      <c r="AS121" s="104">
        <f t="shared" si="133"/>
        <v>0</v>
      </c>
      <c r="AT121" s="104">
        <f t="shared" si="133"/>
        <v>0</v>
      </c>
      <c r="AU121" s="104">
        <f t="shared" si="133"/>
        <v>0</v>
      </c>
      <c r="AV121" s="104">
        <f t="shared" si="133"/>
        <v>0</v>
      </c>
      <c r="AW121" s="104">
        <f t="shared" si="133"/>
        <v>0</v>
      </c>
      <c r="AX121" s="104">
        <f t="shared" si="133"/>
        <v>0</v>
      </c>
      <c r="AY121" s="104">
        <f t="shared" si="133"/>
        <v>0</v>
      </c>
      <c r="AZ121" s="104">
        <f t="shared" si="133"/>
        <v>0</v>
      </c>
      <c r="BA121" s="104">
        <f t="shared" si="133"/>
        <v>0</v>
      </c>
      <c r="BB121" s="104">
        <f t="shared" si="133"/>
        <v>0</v>
      </c>
      <c r="BC121" s="104">
        <f t="shared" si="133"/>
        <v>0</v>
      </c>
      <c r="BD121" s="104">
        <f t="shared" si="133"/>
        <v>0</v>
      </c>
      <c r="BE121" s="104">
        <f t="shared" si="133"/>
        <v>0</v>
      </c>
      <c r="BF121" s="104">
        <f t="shared" si="133"/>
        <v>0</v>
      </c>
      <c r="BG121" s="104">
        <f t="shared" si="133"/>
        <v>0</v>
      </c>
      <c r="BH121" s="104">
        <f t="shared" si="133"/>
        <v>0</v>
      </c>
      <c r="BI121" s="104">
        <f t="shared" si="133"/>
        <v>0</v>
      </c>
      <c r="BJ121" s="104">
        <f t="shared" si="133"/>
        <v>0</v>
      </c>
      <c r="BK121" s="104">
        <f t="shared" si="133"/>
        <v>0</v>
      </c>
      <c r="BL121" s="104">
        <f t="shared" si="133"/>
        <v>0</v>
      </c>
      <c r="BM121" s="104">
        <f t="shared" si="133"/>
        <v>0</v>
      </c>
      <c r="BN121" s="104">
        <f t="shared" si="133"/>
        <v>0</v>
      </c>
      <c r="BO121" s="104">
        <f t="shared" si="133"/>
        <v>0</v>
      </c>
      <c r="BP121" s="164">
        <f t="shared" si="81"/>
        <v>0</v>
      </c>
    </row>
    <row r="122" spans="1:68" ht="75" x14ac:dyDescent="0.25">
      <c r="A122" s="31">
        <v>115</v>
      </c>
      <c r="B122" s="78" t="s">
        <v>854</v>
      </c>
      <c r="C122" s="31" t="s">
        <v>261</v>
      </c>
      <c r="D122" s="31" t="s">
        <v>262</v>
      </c>
      <c r="E122" s="31" t="s">
        <v>222</v>
      </c>
      <c r="F122" s="145">
        <v>0</v>
      </c>
      <c r="G122" s="146">
        <v>1460</v>
      </c>
      <c r="H122" s="181">
        <f t="shared" si="82"/>
        <v>1</v>
      </c>
      <c r="I122" s="183">
        <v>0</v>
      </c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161">
        <f t="shared" si="78"/>
        <v>0</v>
      </c>
      <c r="AK122" s="168"/>
      <c r="AL122" s="160">
        <f t="shared" si="83"/>
        <v>0</v>
      </c>
      <c r="AM122" s="162">
        <f t="shared" si="84"/>
        <v>0</v>
      </c>
      <c r="AN122" s="157">
        <f t="shared" si="79"/>
        <v>0</v>
      </c>
      <c r="AO122" s="171"/>
      <c r="AP122" s="104">
        <f t="shared" ref="AP122:BO122" si="134">J122*$I$122</f>
        <v>0</v>
      </c>
      <c r="AQ122" s="104">
        <f t="shared" si="134"/>
        <v>0</v>
      </c>
      <c r="AR122" s="104">
        <f t="shared" si="134"/>
        <v>0</v>
      </c>
      <c r="AS122" s="104">
        <f t="shared" si="134"/>
        <v>0</v>
      </c>
      <c r="AT122" s="104">
        <f t="shared" si="134"/>
        <v>0</v>
      </c>
      <c r="AU122" s="104">
        <f t="shared" si="134"/>
        <v>0</v>
      </c>
      <c r="AV122" s="104">
        <f t="shared" si="134"/>
        <v>0</v>
      </c>
      <c r="AW122" s="104">
        <f t="shared" si="134"/>
        <v>0</v>
      </c>
      <c r="AX122" s="104">
        <f t="shared" si="134"/>
        <v>0</v>
      </c>
      <c r="AY122" s="104">
        <f t="shared" si="134"/>
        <v>0</v>
      </c>
      <c r="AZ122" s="104">
        <f t="shared" si="134"/>
        <v>0</v>
      </c>
      <c r="BA122" s="104">
        <f t="shared" si="134"/>
        <v>0</v>
      </c>
      <c r="BB122" s="104">
        <f t="shared" si="134"/>
        <v>0</v>
      </c>
      <c r="BC122" s="104">
        <f t="shared" si="134"/>
        <v>0</v>
      </c>
      <c r="BD122" s="104">
        <f t="shared" si="134"/>
        <v>0</v>
      </c>
      <c r="BE122" s="104">
        <f t="shared" si="134"/>
        <v>0</v>
      </c>
      <c r="BF122" s="104">
        <f t="shared" si="134"/>
        <v>0</v>
      </c>
      <c r="BG122" s="104">
        <f t="shared" si="134"/>
        <v>0</v>
      </c>
      <c r="BH122" s="104">
        <f t="shared" si="134"/>
        <v>0</v>
      </c>
      <c r="BI122" s="104">
        <f t="shared" si="134"/>
        <v>0</v>
      </c>
      <c r="BJ122" s="104">
        <f t="shared" si="134"/>
        <v>0</v>
      </c>
      <c r="BK122" s="104">
        <f t="shared" si="134"/>
        <v>0</v>
      </c>
      <c r="BL122" s="104">
        <f t="shared" si="134"/>
        <v>0</v>
      </c>
      <c r="BM122" s="104">
        <f t="shared" si="134"/>
        <v>0</v>
      </c>
      <c r="BN122" s="104">
        <f t="shared" si="134"/>
        <v>0</v>
      </c>
      <c r="BO122" s="104">
        <f t="shared" si="134"/>
        <v>0</v>
      </c>
      <c r="BP122" s="164">
        <f t="shared" si="81"/>
        <v>0</v>
      </c>
    </row>
    <row r="123" spans="1:68" ht="60" x14ac:dyDescent="0.25">
      <c r="A123" s="31">
        <v>116</v>
      </c>
      <c r="B123" s="78" t="s">
        <v>854</v>
      </c>
      <c r="C123" s="31" t="s">
        <v>263</v>
      </c>
      <c r="D123" s="31" t="s">
        <v>264</v>
      </c>
      <c r="E123" s="31" t="s">
        <v>222</v>
      </c>
      <c r="F123" s="145">
        <v>86</v>
      </c>
      <c r="G123" s="146">
        <v>2318</v>
      </c>
      <c r="H123" s="181">
        <f t="shared" si="82"/>
        <v>0.19999999999999996</v>
      </c>
      <c r="I123" s="183">
        <v>1854.4</v>
      </c>
      <c r="J123" s="221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161">
        <f t="shared" si="78"/>
        <v>0</v>
      </c>
      <c r="AK123" s="168"/>
      <c r="AL123" s="160">
        <f t="shared" si="83"/>
        <v>0</v>
      </c>
      <c r="AM123" s="162">
        <f t="shared" si="84"/>
        <v>0</v>
      </c>
      <c r="AN123" s="157">
        <f t="shared" si="79"/>
        <v>0</v>
      </c>
      <c r="AO123" s="171"/>
      <c r="AP123" s="104">
        <f t="shared" ref="AP123:BO123" si="135">J123*$I$123</f>
        <v>0</v>
      </c>
      <c r="AQ123" s="104">
        <f t="shared" si="135"/>
        <v>0</v>
      </c>
      <c r="AR123" s="104">
        <f t="shared" si="135"/>
        <v>0</v>
      </c>
      <c r="AS123" s="104">
        <f t="shared" si="135"/>
        <v>0</v>
      </c>
      <c r="AT123" s="104">
        <f t="shared" si="135"/>
        <v>0</v>
      </c>
      <c r="AU123" s="104">
        <f t="shared" si="135"/>
        <v>0</v>
      </c>
      <c r="AV123" s="104">
        <f t="shared" si="135"/>
        <v>0</v>
      </c>
      <c r="AW123" s="104">
        <f t="shared" si="135"/>
        <v>0</v>
      </c>
      <c r="AX123" s="104">
        <f t="shared" si="135"/>
        <v>0</v>
      </c>
      <c r="AY123" s="104">
        <f t="shared" si="135"/>
        <v>0</v>
      </c>
      <c r="AZ123" s="104">
        <f t="shared" si="135"/>
        <v>0</v>
      </c>
      <c r="BA123" s="104">
        <f t="shared" si="135"/>
        <v>0</v>
      </c>
      <c r="BB123" s="104">
        <f t="shared" si="135"/>
        <v>0</v>
      </c>
      <c r="BC123" s="104">
        <f t="shared" si="135"/>
        <v>0</v>
      </c>
      <c r="BD123" s="104">
        <f t="shared" si="135"/>
        <v>0</v>
      </c>
      <c r="BE123" s="104">
        <f t="shared" si="135"/>
        <v>0</v>
      </c>
      <c r="BF123" s="104">
        <f t="shared" si="135"/>
        <v>0</v>
      </c>
      <c r="BG123" s="104">
        <f t="shared" si="135"/>
        <v>0</v>
      </c>
      <c r="BH123" s="104">
        <f t="shared" si="135"/>
        <v>0</v>
      </c>
      <c r="BI123" s="104">
        <f t="shared" si="135"/>
        <v>0</v>
      </c>
      <c r="BJ123" s="104">
        <f t="shared" si="135"/>
        <v>0</v>
      </c>
      <c r="BK123" s="104">
        <f t="shared" si="135"/>
        <v>0</v>
      </c>
      <c r="BL123" s="104">
        <f t="shared" si="135"/>
        <v>0</v>
      </c>
      <c r="BM123" s="104">
        <f t="shared" si="135"/>
        <v>0</v>
      </c>
      <c r="BN123" s="104">
        <f t="shared" si="135"/>
        <v>0</v>
      </c>
      <c r="BO123" s="104">
        <f t="shared" si="135"/>
        <v>0</v>
      </c>
      <c r="BP123" s="164">
        <f t="shared" si="81"/>
        <v>0</v>
      </c>
    </row>
    <row r="124" spans="1:68" ht="60" x14ac:dyDescent="0.25">
      <c r="A124" s="31">
        <v>117</v>
      </c>
      <c r="B124" s="78" t="s">
        <v>854</v>
      </c>
      <c r="C124" s="31" t="s">
        <v>265</v>
      </c>
      <c r="D124" s="31" t="s">
        <v>266</v>
      </c>
      <c r="E124" s="31" t="s">
        <v>222</v>
      </c>
      <c r="F124" s="145">
        <v>0</v>
      </c>
      <c r="G124" s="146">
        <v>2467</v>
      </c>
      <c r="H124" s="181">
        <f t="shared" si="82"/>
        <v>1</v>
      </c>
      <c r="I124" s="183">
        <v>0</v>
      </c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161">
        <f t="shared" si="78"/>
        <v>0</v>
      </c>
      <c r="AK124" s="168"/>
      <c r="AL124" s="160">
        <f t="shared" si="83"/>
        <v>0</v>
      </c>
      <c r="AM124" s="162">
        <f t="shared" si="84"/>
        <v>0</v>
      </c>
      <c r="AN124" s="157">
        <f t="shared" si="79"/>
        <v>0</v>
      </c>
      <c r="AO124" s="171"/>
      <c r="AP124" s="104">
        <f t="shared" ref="AP124:BO124" si="136">J124*$I$124</f>
        <v>0</v>
      </c>
      <c r="AQ124" s="104">
        <f t="shared" si="136"/>
        <v>0</v>
      </c>
      <c r="AR124" s="104">
        <f t="shared" si="136"/>
        <v>0</v>
      </c>
      <c r="AS124" s="104">
        <f t="shared" si="136"/>
        <v>0</v>
      </c>
      <c r="AT124" s="104">
        <f t="shared" si="136"/>
        <v>0</v>
      </c>
      <c r="AU124" s="104">
        <f t="shared" si="136"/>
        <v>0</v>
      </c>
      <c r="AV124" s="104">
        <f t="shared" si="136"/>
        <v>0</v>
      </c>
      <c r="AW124" s="104">
        <f t="shared" si="136"/>
        <v>0</v>
      </c>
      <c r="AX124" s="104">
        <f t="shared" si="136"/>
        <v>0</v>
      </c>
      <c r="AY124" s="104">
        <f t="shared" si="136"/>
        <v>0</v>
      </c>
      <c r="AZ124" s="104">
        <f t="shared" si="136"/>
        <v>0</v>
      </c>
      <c r="BA124" s="104">
        <f t="shared" si="136"/>
        <v>0</v>
      </c>
      <c r="BB124" s="104">
        <f t="shared" si="136"/>
        <v>0</v>
      </c>
      <c r="BC124" s="104">
        <f t="shared" si="136"/>
        <v>0</v>
      </c>
      <c r="BD124" s="104">
        <f t="shared" si="136"/>
        <v>0</v>
      </c>
      <c r="BE124" s="104">
        <f t="shared" si="136"/>
        <v>0</v>
      </c>
      <c r="BF124" s="104">
        <f t="shared" si="136"/>
        <v>0</v>
      </c>
      <c r="BG124" s="104">
        <f t="shared" si="136"/>
        <v>0</v>
      </c>
      <c r="BH124" s="104">
        <f t="shared" si="136"/>
        <v>0</v>
      </c>
      <c r="BI124" s="104">
        <f t="shared" si="136"/>
        <v>0</v>
      </c>
      <c r="BJ124" s="104">
        <f t="shared" si="136"/>
        <v>0</v>
      </c>
      <c r="BK124" s="104">
        <f t="shared" si="136"/>
        <v>0</v>
      </c>
      <c r="BL124" s="104">
        <f t="shared" si="136"/>
        <v>0</v>
      </c>
      <c r="BM124" s="104">
        <f t="shared" si="136"/>
        <v>0</v>
      </c>
      <c r="BN124" s="104">
        <f t="shared" si="136"/>
        <v>0</v>
      </c>
      <c r="BO124" s="104">
        <f t="shared" si="136"/>
        <v>0</v>
      </c>
      <c r="BP124" s="164">
        <f t="shared" si="81"/>
        <v>0</v>
      </c>
    </row>
    <row r="125" spans="1:68" ht="60" x14ac:dyDescent="0.25">
      <c r="A125" s="31">
        <v>118</v>
      </c>
      <c r="B125" s="78" t="s">
        <v>854</v>
      </c>
      <c r="C125" s="31" t="s">
        <v>267</v>
      </c>
      <c r="D125" s="31" t="s">
        <v>268</v>
      </c>
      <c r="E125" s="31" t="s">
        <v>222</v>
      </c>
      <c r="F125" s="145">
        <v>45</v>
      </c>
      <c r="G125" s="146">
        <v>2467</v>
      </c>
      <c r="H125" s="181">
        <f t="shared" si="82"/>
        <v>0.20000000000000004</v>
      </c>
      <c r="I125" s="183">
        <v>1973.6</v>
      </c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161">
        <f t="shared" si="78"/>
        <v>0</v>
      </c>
      <c r="AK125" s="168"/>
      <c r="AL125" s="160">
        <f t="shared" si="83"/>
        <v>0</v>
      </c>
      <c r="AM125" s="162">
        <f t="shared" si="84"/>
        <v>0</v>
      </c>
      <c r="AN125" s="157">
        <f t="shared" si="79"/>
        <v>0</v>
      </c>
      <c r="AO125" s="171"/>
      <c r="AP125" s="104">
        <f t="shared" ref="AP125:BO125" si="137">J125*$I$125</f>
        <v>0</v>
      </c>
      <c r="AQ125" s="104">
        <f t="shared" si="137"/>
        <v>0</v>
      </c>
      <c r="AR125" s="104">
        <f t="shared" si="137"/>
        <v>0</v>
      </c>
      <c r="AS125" s="104">
        <f t="shared" si="137"/>
        <v>0</v>
      </c>
      <c r="AT125" s="104">
        <f t="shared" si="137"/>
        <v>0</v>
      </c>
      <c r="AU125" s="104">
        <f t="shared" si="137"/>
        <v>0</v>
      </c>
      <c r="AV125" s="104">
        <f t="shared" si="137"/>
        <v>0</v>
      </c>
      <c r="AW125" s="104">
        <f t="shared" si="137"/>
        <v>0</v>
      </c>
      <c r="AX125" s="104">
        <f t="shared" si="137"/>
        <v>0</v>
      </c>
      <c r="AY125" s="104">
        <f t="shared" si="137"/>
        <v>0</v>
      </c>
      <c r="AZ125" s="104">
        <f t="shared" si="137"/>
        <v>0</v>
      </c>
      <c r="BA125" s="104">
        <f t="shared" si="137"/>
        <v>0</v>
      </c>
      <c r="BB125" s="104">
        <f t="shared" si="137"/>
        <v>0</v>
      </c>
      <c r="BC125" s="104">
        <f t="shared" si="137"/>
        <v>0</v>
      </c>
      <c r="BD125" s="104">
        <f t="shared" si="137"/>
        <v>0</v>
      </c>
      <c r="BE125" s="104">
        <f t="shared" si="137"/>
        <v>0</v>
      </c>
      <c r="BF125" s="104">
        <f t="shared" si="137"/>
        <v>0</v>
      </c>
      <c r="BG125" s="104">
        <f t="shared" si="137"/>
        <v>0</v>
      </c>
      <c r="BH125" s="104">
        <f t="shared" si="137"/>
        <v>0</v>
      </c>
      <c r="BI125" s="104">
        <f t="shared" si="137"/>
        <v>0</v>
      </c>
      <c r="BJ125" s="104">
        <f t="shared" si="137"/>
        <v>0</v>
      </c>
      <c r="BK125" s="104">
        <f t="shared" si="137"/>
        <v>0</v>
      </c>
      <c r="BL125" s="104">
        <f t="shared" si="137"/>
        <v>0</v>
      </c>
      <c r="BM125" s="104">
        <f t="shared" si="137"/>
        <v>0</v>
      </c>
      <c r="BN125" s="104">
        <f t="shared" si="137"/>
        <v>0</v>
      </c>
      <c r="BO125" s="104">
        <f t="shared" si="137"/>
        <v>0</v>
      </c>
      <c r="BP125" s="164">
        <f t="shared" si="81"/>
        <v>0</v>
      </c>
    </row>
    <row r="126" spans="1:68" ht="75" x14ac:dyDescent="0.25">
      <c r="A126" s="31">
        <v>119</v>
      </c>
      <c r="B126" s="78" t="s">
        <v>854</v>
      </c>
      <c r="C126" s="31" t="s">
        <v>269</v>
      </c>
      <c r="D126" s="31" t="s">
        <v>270</v>
      </c>
      <c r="E126" s="31" t="s">
        <v>222</v>
      </c>
      <c r="F126" s="145">
        <v>5</v>
      </c>
      <c r="G126" s="146">
        <v>2940</v>
      </c>
      <c r="H126" s="181">
        <f t="shared" si="82"/>
        <v>0.2</v>
      </c>
      <c r="I126" s="183">
        <v>2352</v>
      </c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161">
        <f t="shared" si="78"/>
        <v>0</v>
      </c>
      <c r="AK126" s="168"/>
      <c r="AL126" s="160">
        <f t="shared" si="83"/>
        <v>0</v>
      </c>
      <c r="AM126" s="162">
        <f t="shared" si="84"/>
        <v>0</v>
      </c>
      <c r="AN126" s="157">
        <f t="shared" si="79"/>
        <v>0</v>
      </c>
      <c r="AO126" s="171"/>
      <c r="AP126" s="104">
        <f t="shared" ref="AP126:BO126" si="138">J126*$I$126</f>
        <v>0</v>
      </c>
      <c r="AQ126" s="104">
        <f t="shared" si="138"/>
        <v>0</v>
      </c>
      <c r="AR126" s="104">
        <f t="shared" si="138"/>
        <v>0</v>
      </c>
      <c r="AS126" s="104">
        <f t="shared" si="138"/>
        <v>0</v>
      </c>
      <c r="AT126" s="104">
        <f t="shared" si="138"/>
        <v>0</v>
      </c>
      <c r="AU126" s="104">
        <f t="shared" si="138"/>
        <v>0</v>
      </c>
      <c r="AV126" s="104">
        <f t="shared" si="138"/>
        <v>0</v>
      </c>
      <c r="AW126" s="104">
        <f t="shared" si="138"/>
        <v>0</v>
      </c>
      <c r="AX126" s="104">
        <f t="shared" si="138"/>
        <v>0</v>
      </c>
      <c r="AY126" s="104">
        <f t="shared" si="138"/>
        <v>0</v>
      </c>
      <c r="AZ126" s="104">
        <f t="shared" si="138"/>
        <v>0</v>
      </c>
      <c r="BA126" s="104">
        <f t="shared" si="138"/>
        <v>0</v>
      </c>
      <c r="BB126" s="104">
        <f t="shared" si="138"/>
        <v>0</v>
      </c>
      <c r="BC126" s="104">
        <f t="shared" si="138"/>
        <v>0</v>
      </c>
      <c r="BD126" s="104">
        <f t="shared" si="138"/>
        <v>0</v>
      </c>
      <c r="BE126" s="104">
        <f t="shared" si="138"/>
        <v>0</v>
      </c>
      <c r="BF126" s="104">
        <f t="shared" si="138"/>
        <v>0</v>
      </c>
      <c r="BG126" s="104">
        <f t="shared" si="138"/>
        <v>0</v>
      </c>
      <c r="BH126" s="104">
        <f t="shared" si="138"/>
        <v>0</v>
      </c>
      <c r="BI126" s="104">
        <f t="shared" si="138"/>
        <v>0</v>
      </c>
      <c r="BJ126" s="104">
        <f t="shared" si="138"/>
        <v>0</v>
      </c>
      <c r="BK126" s="104">
        <f t="shared" si="138"/>
        <v>0</v>
      </c>
      <c r="BL126" s="104">
        <f t="shared" si="138"/>
        <v>0</v>
      </c>
      <c r="BM126" s="104">
        <f t="shared" si="138"/>
        <v>0</v>
      </c>
      <c r="BN126" s="104">
        <f t="shared" si="138"/>
        <v>0</v>
      </c>
      <c r="BO126" s="104">
        <f t="shared" si="138"/>
        <v>0</v>
      </c>
      <c r="BP126" s="164">
        <f t="shared" si="81"/>
        <v>0</v>
      </c>
    </row>
    <row r="127" spans="1:68" ht="75" x14ac:dyDescent="0.25">
      <c r="A127" s="31">
        <v>120</v>
      </c>
      <c r="B127" s="78" t="s">
        <v>854</v>
      </c>
      <c r="C127" s="31" t="s">
        <v>271</v>
      </c>
      <c r="D127" s="31" t="s">
        <v>272</v>
      </c>
      <c r="E127" s="31" t="s">
        <v>222</v>
      </c>
      <c r="F127" s="145">
        <v>0</v>
      </c>
      <c r="G127" s="146">
        <v>2467</v>
      </c>
      <c r="H127" s="181">
        <f t="shared" si="82"/>
        <v>1</v>
      </c>
      <c r="I127" s="183">
        <v>0</v>
      </c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161">
        <f t="shared" si="78"/>
        <v>0</v>
      </c>
      <c r="AK127" s="168"/>
      <c r="AL127" s="160">
        <f t="shared" si="83"/>
        <v>0</v>
      </c>
      <c r="AM127" s="162">
        <f t="shared" si="84"/>
        <v>0</v>
      </c>
      <c r="AN127" s="157">
        <f t="shared" si="79"/>
        <v>0</v>
      </c>
      <c r="AO127" s="171"/>
      <c r="AP127" s="104">
        <f t="shared" ref="AP127:BO127" si="139">J127*$I$127</f>
        <v>0</v>
      </c>
      <c r="AQ127" s="104">
        <f t="shared" si="139"/>
        <v>0</v>
      </c>
      <c r="AR127" s="104">
        <f t="shared" si="139"/>
        <v>0</v>
      </c>
      <c r="AS127" s="104">
        <f t="shared" si="139"/>
        <v>0</v>
      </c>
      <c r="AT127" s="104">
        <f t="shared" si="139"/>
        <v>0</v>
      </c>
      <c r="AU127" s="104">
        <f t="shared" si="139"/>
        <v>0</v>
      </c>
      <c r="AV127" s="104">
        <f t="shared" si="139"/>
        <v>0</v>
      </c>
      <c r="AW127" s="104">
        <f t="shared" si="139"/>
        <v>0</v>
      </c>
      <c r="AX127" s="104">
        <f t="shared" si="139"/>
        <v>0</v>
      </c>
      <c r="AY127" s="104">
        <f t="shared" si="139"/>
        <v>0</v>
      </c>
      <c r="AZ127" s="104">
        <f t="shared" si="139"/>
        <v>0</v>
      </c>
      <c r="BA127" s="104">
        <f t="shared" si="139"/>
        <v>0</v>
      </c>
      <c r="BB127" s="104">
        <f t="shared" si="139"/>
        <v>0</v>
      </c>
      <c r="BC127" s="104">
        <f t="shared" si="139"/>
        <v>0</v>
      </c>
      <c r="BD127" s="104">
        <f t="shared" si="139"/>
        <v>0</v>
      </c>
      <c r="BE127" s="104">
        <f t="shared" si="139"/>
        <v>0</v>
      </c>
      <c r="BF127" s="104">
        <f t="shared" si="139"/>
        <v>0</v>
      </c>
      <c r="BG127" s="104">
        <f t="shared" si="139"/>
        <v>0</v>
      </c>
      <c r="BH127" s="104">
        <f t="shared" si="139"/>
        <v>0</v>
      </c>
      <c r="BI127" s="104">
        <f t="shared" si="139"/>
        <v>0</v>
      </c>
      <c r="BJ127" s="104">
        <f t="shared" si="139"/>
        <v>0</v>
      </c>
      <c r="BK127" s="104">
        <f t="shared" si="139"/>
        <v>0</v>
      </c>
      <c r="BL127" s="104">
        <f t="shared" si="139"/>
        <v>0</v>
      </c>
      <c r="BM127" s="104">
        <f t="shared" si="139"/>
        <v>0</v>
      </c>
      <c r="BN127" s="104">
        <f t="shared" si="139"/>
        <v>0</v>
      </c>
      <c r="BO127" s="104">
        <f t="shared" si="139"/>
        <v>0</v>
      </c>
      <c r="BP127" s="164">
        <f t="shared" si="81"/>
        <v>0</v>
      </c>
    </row>
    <row r="128" spans="1:68" ht="75" x14ac:dyDescent="0.25">
      <c r="A128" s="31">
        <v>121</v>
      </c>
      <c r="B128" s="78" t="s">
        <v>854</v>
      </c>
      <c r="C128" s="31" t="s">
        <v>273</v>
      </c>
      <c r="D128" s="31" t="s">
        <v>274</v>
      </c>
      <c r="E128" s="31" t="s">
        <v>222</v>
      </c>
      <c r="F128" s="145">
        <v>0</v>
      </c>
      <c r="G128" s="146">
        <v>2467</v>
      </c>
      <c r="H128" s="181">
        <f t="shared" si="82"/>
        <v>1</v>
      </c>
      <c r="I128" s="183">
        <v>0</v>
      </c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161">
        <f t="shared" si="78"/>
        <v>0</v>
      </c>
      <c r="AK128" s="168"/>
      <c r="AL128" s="160">
        <f t="shared" si="83"/>
        <v>0</v>
      </c>
      <c r="AM128" s="162">
        <f t="shared" si="84"/>
        <v>0</v>
      </c>
      <c r="AN128" s="157">
        <f t="shared" si="79"/>
        <v>0</v>
      </c>
      <c r="AO128" s="171"/>
      <c r="AP128" s="104">
        <f t="shared" ref="AP128:BO128" si="140">J128*$I$128</f>
        <v>0</v>
      </c>
      <c r="AQ128" s="104">
        <f t="shared" si="140"/>
        <v>0</v>
      </c>
      <c r="AR128" s="104">
        <f t="shared" si="140"/>
        <v>0</v>
      </c>
      <c r="AS128" s="104">
        <f t="shared" si="140"/>
        <v>0</v>
      </c>
      <c r="AT128" s="104">
        <f t="shared" si="140"/>
        <v>0</v>
      </c>
      <c r="AU128" s="104">
        <f t="shared" si="140"/>
        <v>0</v>
      </c>
      <c r="AV128" s="104">
        <f t="shared" si="140"/>
        <v>0</v>
      </c>
      <c r="AW128" s="104">
        <f t="shared" si="140"/>
        <v>0</v>
      </c>
      <c r="AX128" s="104">
        <f t="shared" si="140"/>
        <v>0</v>
      </c>
      <c r="AY128" s="104">
        <f t="shared" si="140"/>
        <v>0</v>
      </c>
      <c r="AZ128" s="104">
        <f t="shared" si="140"/>
        <v>0</v>
      </c>
      <c r="BA128" s="104">
        <f t="shared" si="140"/>
        <v>0</v>
      </c>
      <c r="BB128" s="104">
        <f t="shared" si="140"/>
        <v>0</v>
      </c>
      <c r="BC128" s="104">
        <f t="shared" si="140"/>
        <v>0</v>
      </c>
      <c r="BD128" s="104">
        <f t="shared" si="140"/>
        <v>0</v>
      </c>
      <c r="BE128" s="104">
        <f t="shared" si="140"/>
        <v>0</v>
      </c>
      <c r="BF128" s="104">
        <f t="shared" si="140"/>
        <v>0</v>
      </c>
      <c r="BG128" s="104">
        <f t="shared" si="140"/>
        <v>0</v>
      </c>
      <c r="BH128" s="104">
        <f t="shared" si="140"/>
        <v>0</v>
      </c>
      <c r="BI128" s="104">
        <f t="shared" si="140"/>
        <v>0</v>
      </c>
      <c r="BJ128" s="104">
        <f t="shared" si="140"/>
        <v>0</v>
      </c>
      <c r="BK128" s="104">
        <f t="shared" si="140"/>
        <v>0</v>
      </c>
      <c r="BL128" s="104">
        <f t="shared" si="140"/>
        <v>0</v>
      </c>
      <c r="BM128" s="104">
        <f t="shared" si="140"/>
        <v>0</v>
      </c>
      <c r="BN128" s="104">
        <f t="shared" si="140"/>
        <v>0</v>
      </c>
      <c r="BO128" s="104">
        <f t="shared" si="140"/>
        <v>0</v>
      </c>
      <c r="BP128" s="164">
        <f t="shared" si="81"/>
        <v>0</v>
      </c>
    </row>
    <row r="129" spans="1:69" ht="75" x14ac:dyDescent="0.25">
      <c r="A129" s="31">
        <v>122</v>
      </c>
      <c r="B129" s="78" t="s">
        <v>854</v>
      </c>
      <c r="C129" s="31" t="s">
        <v>275</v>
      </c>
      <c r="D129" s="31" t="s">
        <v>276</v>
      </c>
      <c r="E129" s="31" t="s">
        <v>222</v>
      </c>
      <c r="F129" s="145">
        <v>0</v>
      </c>
      <c r="G129" s="146">
        <v>1828</v>
      </c>
      <c r="H129" s="181">
        <f t="shared" si="82"/>
        <v>1</v>
      </c>
      <c r="I129" s="183">
        <v>0</v>
      </c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161">
        <f t="shared" si="78"/>
        <v>0</v>
      </c>
      <c r="AK129" s="168"/>
      <c r="AL129" s="160">
        <f t="shared" si="83"/>
        <v>0</v>
      </c>
      <c r="AM129" s="162">
        <f t="shared" si="84"/>
        <v>0</v>
      </c>
      <c r="AN129" s="157">
        <f t="shared" si="79"/>
        <v>0</v>
      </c>
      <c r="AO129" s="171"/>
      <c r="AP129" s="104">
        <f t="shared" ref="AP129:BO129" si="141">J129*$I$129</f>
        <v>0</v>
      </c>
      <c r="AQ129" s="104">
        <f t="shared" si="141"/>
        <v>0</v>
      </c>
      <c r="AR129" s="104">
        <f t="shared" si="141"/>
        <v>0</v>
      </c>
      <c r="AS129" s="104">
        <f t="shared" si="141"/>
        <v>0</v>
      </c>
      <c r="AT129" s="104">
        <f t="shared" si="141"/>
        <v>0</v>
      </c>
      <c r="AU129" s="104">
        <f t="shared" si="141"/>
        <v>0</v>
      </c>
      <c r="AV129" s="104">
        <f t="shared" si="141"/>
        <v>0</v>
      </c>
      <c r="AW129" s="104">
        <f t="shared" si="141"/>
        <v>0</v>
      </c>
      <c r="AX129" s="104">
        <f t="shared" si="141"/>
        <v>0</v>
      </c>
      <c r="AY129" s="104">
        <f t="shared" si="141"/>
        <v>0</v>
      </c>
      <c r="AZ129" s="104">
        <f t="shared" si="141"/>
        <v>0</v>
      </c>
      <c r="BA129" s="104">
        <f t="shared" si="141"/>
        <v>0</v>
      </c>
      <c r="BB129" s="104">
        <f t="shared" si="141"/>
        <v>0</v>
      </c>
      <c r="BC129" s="104">
        <f t="shared" si="141"/>
        <v>0</v>
      </c>
      <c r="BD129" s="104">
        <f t="shared" si="141"/>
        <v>0</v>
      </c>
      <c r="BE129" s="104">
        <f t="shared" si="141"/>
        <v>0</v>
      </c>
      <c r="BF129" s="104">
        <f t="shared" si="141"/>
        <v>0</v>
      </c>
      <c r="BG129" s="104">
        <f t="shared" si="141"/>
        <v>0</v>
      </c>
      <c r="BH129" s="104">
        <f t="shared" si="141"/>
        <v>0</v>
      </c>
      <c r="BI129" s="104">
        <f t="shared" si="141"/>
        <v>0</v>
      </c>
      <c r="BJ129" s="104">
        <f t="shared" si="141"/>
        <v>0</v>
      </c>
      <c r="BK129" s="104">
        <f t="shared" si="141"/>
        <v>0</v>
      </c>
      <c r="BL129" s="104">
        <f t="shared" si="141"/>
        <v>0</v>
      </c>
      <c r="BM129" s="104">
        <f t="shared" si="141"/>
        <v>0</v>
      </c>
      <c r="BN129" s="104">
        <f t="shared" si="141"/>
        <v>0</v>
      </c>
      <c r="BO129" s="104">
        <f t="shared" si="141"/>
        <v>0</v>
      </c>
      <c r="BP129" s="164">
        <f t="shared" si="81"/>
        <v>0</v>
      </c>
    </row>
    <row r="130" spans="1:69" ht="75" x14ac:dyDescent="0.25">
      <c r="A130" s="31">
        <v>123</v>
      </c>
      <c r="B130" s="78" t="s">
        <v>854</v>
      </c>
      <c r="C130" s="31" t="s">
        <v>277</v>
      </c>
      <c r="D130" s="31" t="s">
        <v>278</v>
      </c>
      <c r="E130" s="31" t="s">
        <v>279</v>
      </c>
      <c r="F130" s="145">
        <v>26</v>
      </c>
      <c r="G130" s="146">
        <v>1977</v>
      </c>
      <c r="H130" s="181">
        <f t="shared" si="82"/>
        <v>0.20000000000000004</v>
      </c>
      <c r="I130" s="183">
        <v>1581.6</v>
      </c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161">
        <f t="shared" si="78"/>
        <v>0</v>
      </c>
      <c r="AK130" s="168"/>
      <c r="AL130" s="160">
        <f t="shared" si="83"/>
        <v>0</v>
      </c>
      <c r="AM130" s="162">
        <f t="shared" si="84"/>
        <v>0</v>
      </c>
      <c r="AN130" s="157">
        <f t="shared" si="79"/>
        <v>0</v>
      </c>
      <c r="AO130" s="171"/>
      <c r="AP130" s="104">
        <f t="shared" ref="AP130:BO130" si="142">J130*$I$130</f>
        <v>0</v>
      </c>
      <c r="AQ130" s="104">
        <f t="shared" si="142"/>
        <v>0</v>
      </c>
      <c r="AR130" s="104">
        <f t="shared" si="142"/>
        <v>0</v>
      </c>
      <c r="AS130" s="104">
        <f t="shared" si="142"/>
        <v>0</v>
      </c>
      <c r="AT130" s="104">
        <f t="shared" si="142"/>
        <v>0</v>
      </c>
      <c r="AU130" s="104">
        <f t="shared" si="142"/>
        <v>0</v>
      </c>
      <c r="AV130" s="104">
        <f t="shared" si="142"/>
        <v>0</v>
      </c>
      <c r="AW130" s="104">
        <f t="shared" si="142"/>
        <v>0</v>
      </c>
      <c r="AX130" s="104">
        <f t="shared" si="142"/>
        <v>0</v>
      </c>
      <c r="AY130" s="104">
        <f t="shared" si="142"/>
        <v>0</v>
      </c>
      <c r="AZ130" s="104">
        <f t="shared" si="142"/>
        <v>0</v>
      </c>
      <c r="BA130" s="104">
        <f t="shared" si="142"/>
        <v>0</v>
      </c>
      <c r="BB130" s="104">
        <f t="shared" si="142"/>
        <v>0</v>
      </c>
      <c r="BC130" s="104">
        <f t="shared" si="142"/>
        <v>0</v>
      </c>
      <c r="BD130" s="104">
        <f t="shared" si="142"/>
        <v>0</v>
      </c>
      <c r="BE130" s="104">
        <f t="shared" si="142"/>
        <v>0</v>
      </c>
      <c r="BF130" s="104">
        <f t="shared" si="142"/>
        <v>0</v>
      </c>
      <c r="BG130" s="104">
        <f t="shared" si="142"/>
        <v>0</v>
      </c>
      <c r="BH130" s="104">
        <f t="shared" si="142"/>
        <v>0</v>
      </c>
      <c r="BI130" s="104">
        <f t="shared" si="142"/>
        <v>0</v>
      </c>
      <c r="BJ130" s="104">
        <f t="shared" si="142"/>
        <v>0</v>
      </c>
      <c r="BK130" s="104">
        <f t="shared" si="142"/>
        <v>0</v>
      </c>
      <c r="BL130" s="104">
        <f t="shared" si="142"/>
        <v>0</v>
      </c>
      <c r="BM130" s="104">
        <f t="shared" si="142"/>
        <v>0</v>
      </c>
      <c r="BN130" s="104">
        <f t="shared" si="142"/>
        <v>0</v>
      </c>
      <c r="BO130" s="104">
        <f t="shared" si="142"/>
        <v>0</v>
      </c>
      <c r="BP130" s="164">
        <f t="shared" si="81"/>
        <v>0</v>
      </c>
    </row>
    <row r="131" spans="1:69" ht="75" x14ac:dyDescent="0.25">
      <c r="A131" s="31">
        <v>124</v>
      </c>
      <c r="B131" s="78" t="s">
        <v>854</v>
      </c>
      <c r="C131" s="31" t="s">
        <v>280</v>
      </c>
      <c r="D131" s="31" t="s">
        <v>281</v>
      </c>
      <c r="E131" s="31" t="s">
        <v>279</v>
      </c>
      <c r="F131" s="145">
        <v>90</v>
      </c>
      <c r="G131" s="146">
        <v>1977</v>
      </c>
      <c r="H131" s="181">
        <f t="shared" si="82"/>
        <v>0.20000000000000004</v>
      </c>
      <c r="I131" s="183">
        <v>1581.6</v>
      </c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161">
        <f t="shared" si="78"/>
        <v>0</v>
      </c>
      <c r="AK131" s="168"/>
      <c r="AL131" s="160">
        <f t="shared" si="83"/>
        <v>0</v>
      </c>
      <c r="AM131" s="162">
        <f t="shared" si="84"/>
        <v>0</v>
      </c>
      <c r="AN131" s="157">
        <f t="shared" si="79"/>
        <v>0</v>
      </c>
      <c r="AO131" s="171"/>
      <c r="AP131" s="104">
        <f t="shared" ref="AP131:BO131" si="143">J131*$I$131</f>
        <v>0</v>
      </c>
      <c r="AQ131" s="104">
        <f t="shared" si="143"/>
        <v>0</v>
      </c>
      <c r="AR131" s="104">
        <f t="shared" si="143"/>
        <v>0</v>
      </c>
      <c r="AS131" s="104">
        <f t="shared" si="143"/>
        <v>0</v>
      </c>
      <c r="AT131" s="104">
        <f t="shared" si="143"/>
        <v>0</v>
      </c>
      <c r="AU131" s="104">
        <f t="shared" si="143"/>
        <v>0</v>
      </c>
      <c r="AV131" s="104">
        <f t="shared" si="143"/>
        <v>0</v>
      </c>
      <c r="AW131" s="104">
        <f t="shared" si="143"/>
        <v>0</v>
      </c>
      <c r="AX131" s="104">
        <f t="shared" si="143"/>
        <v>0</v>
      </c>
      <c r="AY131" s="104">
        <f t="shared" si="143"/>
        <v>0</v>
      </c>
      <c r="AZ131" s="104">
        <f t="shared" si="143"/>
        <v>0</v>
      </c>
      <c r="BA131" s="104">
        <f t="shared" si="143"/>
        <v>0</v>
      </c>
      <c r="BB131" s="104">
        <f t="shared" si="143"/>
        <v>0</v>
      </c>
      <c r="BC131" s="104">
        <f t="shared" si="143"/>
        <v>0</v>
      </c>
      <c r="BD131" s="104">
        <f t="shared" si="143"/>
        <v>0</v>
      </c>
      <c r="BE131" s="104">
        <f t="shared" si="143"/>
        <v>0</v>
      </c>
      <c r="BF131" s="104">
        <f t="shared" si="143"/>
        <v>0</v>
      </c>
      <c r="BG131" s="104">
        <f t="shared" si="143"/>
        <v>0</v>
      </c>
      <c r="BH131" s="104">
        <f t="shared" si="143"/>
        <v>0</v>
      </c>
      <c r="BI131" s="104">
        <f t="shared" si="143"/>
        <v>0</v>
      </c>
      <c r="BJ131" s="104">
        <f t="shared" si="143"/>
        <v>0</v>
      </c>
      <c r="BK131" s="104">
        <f t="shared" si="143"/>
        <v>0</v>
      </c>
      <c r="BL131" s="104">
        <f t="shared" si="143"/>
        <v>0</v>
      </c>
      <c r="BM131" s="104">
        <f t="shared" si="143"/>
        <v>0</v>
      </c>
      <c r="BN131" s="104">
        <f t="shared" si="143"/>
        <v>0</v>
      </c>
      <c r="BO131" s="104">
        <f t="shared" si="143"/>
        <v>0</v>
      </c>
      <c r="BP131" s="164">
        <f t="shared" si="81"/>
        <v>0</v>
      </c>
    </row>
    <row r="132" spans="1:69" ht="75" x14ac:dyDescent="0.25">
      <c r="A132" s="31">
        <v>125</v>
      </c>
      <c r="B132" s="78" t="s">
        <v>854</v>
      </c>
      <c r="C132" s="31" t="s">
        <v>282</v>
      </c>
      <c r="D132" s="31" t="s">
        <v>283</v>
      </c>
      <c r="E132" s="31" t="s">
        <v>279</v>
      </c>
      <c r="F132" s="145">
        <v>90</v>
      </c>
      <c r="G132" s="146">
        <v>2482</v>
      </c>
      <c r="H132" s="181">
        <f t="shared" si="82"/>
        <v>0.20000000000000004</v>
      </c>
      <c r="I132" s="183">
        <v>1985.6</v>
      </c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161">
        <f t="shared" si="78"/>
        <v>0</v>
      </c>
      <c r="AK132" s="168"/>
      <c r="AL132" s="160">
        <f t="shared" si="83"/>
        <v>0</v>
      </c>
      <c r="AM132" s="162">
        <f t="shared" si="84"/>
        <v>0</v>
      </c>
      <c r="AN132" s="157">
        <f t="shared" si="79"/>
        <v>0</v>
      </c>
      <c r="AO132" s="171"/>
      <c r="AP132" s="104">
        <f t="shared" ref="AP132:BO132" si="144">J132*$I$132</f>
        <v>0</v>
      </c>
      <c r="AQ132" s="104">
        <f t="shared" si="144"/>
        <v>0</v>
      </c>
      <c r="AR132" s="104">
        <f t="shared" si="144"/>
        <v>0</v>
      </c>
      <c r="AS132" s="104">
        <f t="shared" si="144"/>
        <v>0</v>
      </c>
      <c r="AT132" s="104">
        <f t="shared" si="144"/>
        <v>0</v>
      </c>
      <c r="AU132" s="104">
        <f t="shared" si="144"/>
        <v>0</v>
      </c>
      <c r="AV132" s="104">
        <f t="shared" si="144"/>
        <v>0</v>
      </c>
      <c r="AW132" s="104">
        <f t="shared" si="144"/>
        <v>0</v>
      </c>
      <c r="AX132" s="104">
        <f t="shared" si="144"/>
        <v>0</v>
      </c>
      <c r="AY132" s="104">
        <f t="shared" si="144"/>
        <v>0</v>
      </c>
      <c r="AZ132" s="104">
        <f t="shared" si="144"/>
        <v>0</v>
      </c>
      <c r="BA132" s="104">
        <f t="shared" si="144"/>
        <v>0</v>
      </c>
      <c r="BB132" s="104">
        <f t="shared" si="144"/>
        <v>0</v>
      </c>
      <c r="BC132" s="104">
        <f t="shared" si="144"/>
        <v>0</v>
      </c>
      <c r="BD132" s="104">
        <f t="shared" si="144"/>
        <v>0</v>
      </c>
      <c r="BE132" s="104">
        <f t="shared" si="144"/>
        <v>0</v>
      </c>
      <c r="BF132" s="104">
        <f t="shared" si="144"/>
        <v>0</v>
      </c>
      <c r="BG132" s="104">
        <f t="shared" si="144"/>
        <v>0</v>
      </c>
      <c r="BH132" s="104">
        <f t="shared" si="144"/>
        <v>0</v>
      </c>
      <c r="BI132" s="104">
        <f t="shared" si="144"/>
        <v>0</v>
      </c>
      <c r="BJ132" s="104">
        <f t="shared" si="144"/>
        <v>0</v>
      </c>
      <c r="BK132" s="104">
        <f t="shared" si="144"/>
        <v>0</v>
      </c>
      <c r="BL132" s="104">
        <f t="shared" si="144"/>
        <v>0</v>
      </c>
      <c r="BM132" s="104">
        <f t="shared" si="144"/>
        <v>0</v>
      </c>
      <c r="BN132" s="104">
        <f t="shared" si="144"/>
        <v>0</v>
      </c>
      <c r="BO132" s="104">
        <f t="shared" si="144"/>
        <v>0</v>
      </c>
      <c r="BP132" s="164">
        <f t="shared" si="81"/>
        <v>0</v>
      </c>
    </row>
    <row r="133" spans="1:69" ht="75" x14ac:dyDescent="0.25">
      <c r="A133" s="31">
        <v>126</v>
      </c>
      <c r="B133" s="78" t="s">
        <v>854</v>
      </c>
      <c r="C133" s="31" t="s">
        <v>284</v>
      </c>
      <c r="D133" s="31" t="s">
        <v>285</v>
      </c>
      <c r="E133" s="31" t="s">
        <v>279</v>
      </c>
      <c r="F133" s="145">
        <v>52</v>
      </c>
      <c r="G133" s="146">
        <v>2606</v>
      </c>
      <c r="H133" s="181">
        <f t="shared" si="82"/>
        <v>0.19999999999999993</v>
      </c>
      <c r="I133" s="183">
        <v>2084.8000000000002</v>
      </c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161">
        <f t="shared" si="78"/>
        <v>0</v>
      </c>
      <c r="AK133" s="168"/>
      <c r="AL133" s="160">
        <f t="shared" si="83"/>
        <v>0</v>
      </c>
      <c r="AM133" s="162">
        <f t="shared" si="84"/>
        <v>0</v>
      </c>
      <c r="AN133" s="157">
        <f t="shared" si="79"/>
        <v>0</v>
      </c>
      <c r="AO133" s="171"/>
      <c r="AP133" s="104">
        <f t="shared" ref="AP133:BO133" si="145">J133*$I$133</f>
        <v>0</v>
      </c>
      <c r="AQ133" s="104">
        <f t="shared" si="145"/>
        <v>0</v>
      </c>
      <c r="AR133" s="104">
        <f t="shared" si="145"/>
        <v>0</v>
      </c>
      <c r="AS133" s="104">
        <f t="shared" si="145"/>
        <v>0</v>
      </c>
      <c r="AT133" s="104">
        <f t="shared" si="145"/>
        <v>0</v>
      </c>
      <c r="AU133" s="104">
        <f t="shared" si="145"/>
        <v>0</v>
      </c>
      <c r="AV133" s="104">
        <f t="shared" si="145"/>
        <v>0</v>
      </c>
      <c r="AW133" s="104">
        <f t="shared" si="145"/>
        <v>0</v>
      </c>
      <c r="AX133" s="104">
        <f t="shared" si="145"/>
        <v>0</v>
      </c>
      <c r="AY133" s="104">
        <f t="shared" si="145"/>
        <v>0</v>
      </c>
      <c r="AZ133" s="104">
        <f t="shared" si="145"/>
        <v>0</v>
      </c>
      <c r="BA133" s="104">
        <f t="shared" si="145"/>
        <v>0</v>
      </c>
      <c r="BB133" s="104">
        <f t="shared" si="145"/>
        <v>0</v>
      </c>
      <c r="BC133" s="104">
        <f t="shared" si="145"/>
        <v>0</v>
      </c>
      <c r="BD133" s="104">
        <f t="shared" si="145"/>
        <v>0</v>
      </c>
      <c r="BE133" s="104">
        <f t="shared" si="145"/>
        <v>0</v>
      </c>
      <c r="BF133" s="104">
        <f t="shared" si="145"/>
        <v>0</v>
      </c>
      <c r="BG133" s="104">
        <f t="shared" si="145"/>
        <v>0</v>
      </c>
      <c r="BH133" s="104">
        <f t="shared" si="145"/>
        <v>0</v>
      </c>
      <c r="BI133" s="104">
        <f t="shared" si="145"/>
        <v>0</v>
      </c>
      <c r="BJ133" s="104">
        <f t="shared" si="145"/>
        <v>0</v>
      </c>
      <c r="BK133" s="104">
        <f t="shared" si="145"/>
        <v>0</v>
      </c>
      <c r="BL133" s="104">
        <f t="shared" si="145"/>
        <v>0</v>
      </c>
      <c r="BM133" s="104">
        <f t="shared" si="145"/>
        <v>0</v>
      </c>
      <c r="BN133" s="104">
        <f t="shared" si="145"/>
        <v>0</v>
      </c>
      <c r="BO133" s="104">
        <f t="shared" si="145"/>
        <v>0</v>
      </c>
      <c r="BP133" s="164">
        <f t="shared" si="81"/>
        <v>0</v>
      </c>
    </row>
    <row r="134" spans="1:69" ht="75" x14ac:dyDescent="0.25">
      <c r="A134" s="31">
        <v>127</v>
      </c>
      <c r="B134" s="78" t="s">
        <v>854</v>
      </c>
      <c r="C134" s="31" t="s">
        <v>286</v>
      </c>
      <c r="D134" s="31" t="s">
        <v>287</v>
      </c>
      <c r="E134" s="31" t="s">
        <v>279</v>
      </c>
      <c r="F134" s="145">
        <v>45</v>
      </c>
      <c r="G134" s="146">
        <v>2955</v>
      </c>
      <c r="H134" s="181">
        <f t="shared" si="82"/>
        <v>0.2</v>
      </c>
      <c r="I134" s="183">
        <v>2364</v>
      </c>
      <c r="J134" s="92"/>
      <c r="K134" s="92"/>
      <c r="L134" s="92"/>
      <c r="M134" s="92"/>
      <c r="N134" s="92"/>
      <c r="O134" s="92"/>
      <c r="P134" s="92"/>
      <c r="Q134" s="92">
        <v>13</v>
      </c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161">
        <f t="shared" si="78"/>
        <v>13</v>
      </c>
      <c r="AK134" s="168"/>
      <c r="AL134" s="160">
        <f t="shared" si="83"/>
        <v>30732</v>
      </c>
      <c r="AM134" s="162">
        <f t="shared" si="84"/>
        <v>0</v>
      </c>
      <c r="AN134" s="157">
        <f t="shared" si="79"/>
        <v>30732</v>
      </c>
      <c r="AO134" s="171"/>
      <c r="AP134" s="104">
        <f t="shared" ref="AP134:BO134" si="146">J134*$I$134</f>
        <v>0</v>
      </c>
      <c r="AQ134" s="104">
        <f t="shared" si="146"/>
        <v>0</v>
      </c>
      <c r="AR134" s="104">
        <f t="shared" si="146"/>
        <v>0</v>
      </c>
      <c r="AS134" s="104">
        <f t="shared" si="146"/>
        <v>0</v>
      </c>
      <c r="AT134" s="104">
        <f t="shared" si="146"/>
        <v>0</v>
      </c>
      <c r="AU134" s="104">
        <f t="shared" si="146"/>
        <v>0</v>
      </c>
      <c r="AV134" s="104">
        <f t="shared" si="146"/>
        <v>0</v>
      </c>
      <c r="AW134" s="104">
        <f t="shared" si="146"/>
        <v>30732</v>
      </c>
      <c r="AX134" s="104">
        <f t="shared" si="146"/>
        <v>0</v>
      </c>
      <c r="AY134" s="104">
        <f t="shared" si="146"/>
        <v>0</v>
      </c>
      <c r="AZ134" s="104">
        <f t="shared" si="146"/>
        <v>0</v>
      </c>
      <c r="BA134" s="104">
        <f t="shared" si="146"/>
        <v>0</v>
      </c>
      <c r="BB134" s="104">
        <f t="shared" si="146"/>
        <v>0</v>
      </c>
      <c r="BC134" s="104">
        <f t="shared" si="146"/>
        <v>0</v>
      </c>
      <c r="BD134" s="104">
        <f t="shared" si="146"/>
        <v>0</v>
      </c>
      <c r="BE134" s="104">
        <f t="shared" si="146"/>
        <v>0</v>
      </c>
      <c r="BF134" s="104">
        <f t="shared" si="146"/>
        <v>0</v>
      </c>
      <c r="BG134" s="104">
        <f t="shared" si="146"/>
        <v>0</v>
      </c>
      <c r="BH134" s="104">
        <f t="shared" si="146"/>
        <v>0</v>
      </c>
      <c r="BI134" s="104">
        <f t="shared" si="146"/>
        <v>0</v>
      </c>
      <c r="BJ134" s="104">
        <f t="shared" si="146"/>
        <v>0</v>
      </c>
      <c r="BK134" s="104">
        <f t="shared" si="146"/>
        <v>0</v>
      </c>
      <c r="BL134" s="104">
        <f t="shared" si="146"/>
        <v>0</v>
      </c>
      <c r="BM134" s="104">
        <f t="shared" si="146"/>
        <v>0</v>
      </c>
      <c r="BN134" s="104">
        <f t="shared" si="146"/>
        <v>0</v>
      </c>
      <c r="BO134" s="104">
        <f t="shared" si="146"/>
        <v>0</v>
      </c>
      <c r="BP134" s="164">
        <f t="shared" si="81"/>
        <v>30732</v>
      </c>
      <c r="BQ134" s="55"/>
    </row>
    <row r="135" spans="1:69" ht="45" x14ac:dyDescent="0.25">
      <c r="A135" s="31">
        <v>128</v>
      </c>
      <c r="B135" s="78" t="s">
        <v>854</v>
      </c>
      <c r="C135" s="31" t="s">
        <v>288</v>
      </c>
      <c r="D135" s="31" t="s">
        <v>289</v>
      </c>
      <c r="E135" s="31" t="s">
        <v>290</v>
      </c>
      <c r="F135" s="145">
        <v>8</v>
      </c>
      <c r="G135" s="146">
        <v>11773</v>
      </c>
      <c r="H135" s="181">
        <f t="shared" si="82"/>
        <v>0.20000000000000004</v>
      </c>
      <c r="I135" s="183">
        <v>9418.4</v>
      </c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161">
        <f t="shared" si="78"/>
        <v>0</v>
      </c>
      <c r="AK135" s="168"/>
      <c r="AL135" s="160">
        <f t="shared" si="83"/>
        <v>0</v>
      </c>
      <c r="AM135" s="162">
        <f t="shared" si="84"/>
        <v>0</v>
      </c>
      <c r="AN135" s="157">
        <f t="shared" si="79"/>
        <v>0</v>
      </c>
      <c r="AO135" s="171"/>
      <c r="AP135" s="104">
        <f t="shared" ref="AP135:BO135" si="147">J135*$I$135</f>
        <v>0</v>
      </c>
      <c r="AQ135" s="104">
        <f t="shared" si="147"/>
        <v>0</v>
      </c>
      <c r="AR135" s="104">
        <f t="shared" si="147"/>
        <v>0</v>
      </c>
      <c r="AS135" s="104">
        <f t="shared" si="147"/>
        <v>0</v>
      </c>
      <c r="AT135" s="104">
        <f t="shared" si="147"/>
        <v>0</v>
      </c>
      <c r="AU135" s="104">
        <f t="shared" si="147"/>
        <v>0</v>
      </c>
      <c r="AV135" s="104">
        <f t="shared" si="147"/>
        <v>0</v>
      </c>
      <c r="AW135" s="104">
        <f t="shared" si="147"/>
        <v>0</v>
      </c>
      <c r="AX135" s="104">
        <f t="shared" si="147"/>
        <v>0</v>
      </c>
      <c r="AY135" s="104">
        <f t="shared" si="147"/>
        <v>0</v>
      </c>
      <c r="AZ135" s="104">
        <f t="shared" si="147"/>
        <v>0</v>
      </c>
      <c r="BA135" s="104">
        <f t="shared" si="147"/>
        <v>0</v>
      </c>
      <c r="BB135" s="104">
        <f t="shared" si="147"/>
        <v>0</v>
      </c>
      <c r="BC135" s="104">
        <f t="shared" si="147"/>
        <v>0</v>
      </c>
      <c r="BD135" s="104">
        <f t="shared" si="147"/>
        <v>0</v>
      </c>
      <c r="BE135" s="104">
        <f t="shared" si="147"/>
        <v>0</v>
      </c>
      <c r="BF135" s="104">
        <f t="shared" si="147"/>
        <v>0</v>
      </c>
      <c r="BG135" s="104">
        <f t="shared" si="147"/>
        <v>0</v>
      </c>
      <c r="BH135" s="104">
        <f t="shared" si="147"/>
        <v>0</v>
      </c>
      <c r="BI135" s="104">
        <f t="shared" si="147"/>
        <v>0</v>
      </c>
      <c r="BJ135" s="104">
        <f t="shared" si="147"/>
        <v>0</v>
      </c>
      <c r="BK135" s="104">
        <f t="shared" si="147"/>
        <v>0</v>
      </c>
      <c r="BL135" s="104">
        <f t="shared" si="147"/>
        <v>0</v>
      </c>
      <c r="BM135" s="104">
        <f t="shared" si="147"/>
        <v>0</v>
      </c>
      <c r="BN135" s="104">
        <f t="shared" si="147"/>
        <v>0</v>
      </c>
      <c r="BO135" s="104">
        <f t="shared" si="147"/>
        <v>0</v>
      </c>
      <c r="BP135" s="164">
        <f t="shared" si="81"/>
        <v>0</v>
      </c>
    </row>
    <row r="136" spans="1:69" ht="30" x14ac:dyDescent="0.25">
      <c r="A136" s="31">
        <v>129</v>
      </c>
      <c r="B136" s="78" t="s">
        <v>854</v>
      </c>
      <c r="C136" s="31" t="s">
        <v>291</v>
      </c>
      <c r="D136" s="31" t="s">
        <v>292</v>
      </c>
      <c r="E136" s="31" t="s">
        <v>279</v>
      </c>
      <c r="F136" s="145">
        <v>1</v>
      </c>
      <c r="G136" s="146">
        <v>4870</v>
      </c>
      <c r="H136" s="181">
        <f t="shared" si="82"/>
        <v>0.2</v>
      </c>
      <c r="I136" s="183">
        <v>3896</v>
      </c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161">
        <f t="shared" ref="AJ136:AJ199" si="148">SUM(J136:AI136)</f>
        <v>0</v>
      </c>
      <c r="AK136" s="168"/>
      <c r="AL136" s="160">
        <f t="shared" si="83"/>
        <v>0</v>
      </c>
      <c r="AM136" s="162">
        <f t="shared" si="84"/>
        <v>0</v>
      </c>
      <c r="AN136" s="157">
        <f t="shared" ref="AN136:AN199" si="149">SUM(AP136:BL136)</f>
        <v>0</v>
      </c>
      <c r="AO136" s="171"/>
      <c r="AP136" s="104">
        <f t="shared" ref="AP136:BO136" si="150">J136*$I$136</f>
        <v>0</v>
      </c>
      <c r="AQ136" s="104">
        <f t="shared" si="150"/>
        <v>0</v>
      </c>
      <c r="AR136" s="104">
        <f t="shared" si="150"/>
        <v>0</v>
      </c>
      <c r="AS136" s="104">
        <f t="shared" si="150"/>
        <v>0</v>
      </c>
      <c r="AT136" s="104">
        <f t="shared" si="150"/>
        <v>0</v>
      </c>
      <c r="AU136" s="104">
        <f t="shared" si="150"/>
        <v>0</v>
      </c>
      <c r="AV136" s="104">
        <f t="shared" si="150"/>
        <v>0</v>
      </c>
      <c r="AW136" s="104">
        <f t="shared" si="150"/>
        <v>0</v>
      </c>
      <c r="AX136" s="104">
        <f t="shared" si="150"/>
        <v>0</v>
      </c>
      <c r="AY136" s="104">
        <f t="shared" si="150"/>
        <v>0</v>
      </c>
      <c r="AZ136" s="104">
        <f t="shared" si="150"/>
        <v>0</v>
      </c>
      <c r="BA136" s="104">
        <f t="shared" si="150"/>
        <v>0</v>
      </c>
      <c r="BB136" s="104">
        <f t="shared" si="150"/>
        <v>0</v>
      </c>
      <c r="BC136" s="104">
        <f t="shared" si="150"/>
        <v>0</v>
      </c>
      <c r="BD136" s="104">
        <f t="shared" si="150"/>
        <v>0</v>
      </c>
      <c r="BE136" s="104">
        <f t="shared" si="150"/>
        <v>0</v>
      </c>
      <c r="BF136" s="104">
        <f t="shared" si="150"/>
        <v>0</v>
      </c>
      <c r="BG136" s="104">
        <f t="shared" si="150"/>
        <v>0</v>
      </c>
      <c r="BH136" s="104">
        <f t="shared" si="150"/>
        <v>0</v>
      </c>
      <c r="BI136" s="104">
        <f t="shared" si="150"/>
        <v>0</v>
      </c>
      <c r="BJ136" s="104">
        <f t="shared" si="150"/>
        <v>0</v>
      </c>
      <c r="BK136" s="104">
        <f t="shared" si="150"/>
        <v>0</v>
      </c>
      <c r="BL136" s="104">
        <f t="shared" si="150"/>
        <v>0</v>
      </c>
      <c r="BM136" s="104">
        <f t="shared" si="150"/>
        <v>0</v>
      </c>
      <c r="BN136" s="104">
        <f t="shared" si="150"/>
        <v>0</v>
      </c>
      <c r="BO136" s="104">
        <f t="shared" si="150"/>
        <v>0</v>
      </c>
      <c r="BP136" s="164">
        <f t="shared" ref="BP136:BP199" si="151">SUM(AP136:BO136)</f>
        <v>0</v>
      </c>
    </row>
    <row r="137" spans="1:69" ht="60" x14ac:dyDescent="0.25">
      <c r="A137" s="31">
        <v>130</v>
      </c>
      <c r="B137" s="78" t="s">
        <v>854</v>
      </c>
      <c r="C137" s="31" t="s">
        <v>293</v>
      </c>
      <c r="D137" s="31" t="s">
        <v>294</v>
      </c>
      <c r="E137" s="31" t="s">
        <v>279</v>
      </c>
      <c r="F137" s="145">
        <v>1</v>
      </c>
      <c r="G137" s="146">
        <v>12878</v>
      </c>
      <c r="H137" s="181">
        <f t="shared" ref="H137:H200" si="152">+(G137-I137)/G137</f>
        <v>0.20000000000000004</v>
      </c>
      <c r="I137" s="183">
        <v>10302.4</v>
      </c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161">
        <f t="shared" si="148"/>
        <v>0</v>
      </c>
      <c r="AK137" s="168"/>
      <c r="AL137" s="160">
        <f t="shared" ref="AL137:AL200" si="153">I137*AJ137</f>
        <v>0</v>
      </c>
      <c r="AM137" s="162">
        <f t="shared" ref="AM137:AM200" si="154">AN137-AL137</f>
        <v>0</v>
      </c>
      <c r="AN137" s="157">
        <f t="shared" si="149"/>
        <v>0</v>
      </c>
      <c r="AO137" s="171"/>
      <c r="AP137" s="104">
        <f t="shared" ref="AP137:BO137" si="155">J137*$I$137</f>
        <v>0</v>
      </c>
      <c r="AQ137" s="104">
        <f t="shared" si="155"/>
        <v>0</v>
      </c>
      <c r="AR137" s="104">
        <f t="shared" si="155"/>
        <v>0</v>
      </c>
      <c r="AS137" s="104">
        <f t="shared" si="155"/>
        <v>0</v>
      </c>
      <c r="AT137" s="104">
        <f t="shared" si="155"/>
        <v>0</v>
      </c>
      <c r="AU137" s="104">
        <f t="shared" si="155"/>
        <v>0</v>
      </c>
      <c r="AV137" s="104">
        <f t="shared" si="155"/>
        <v>0</v>
      </c>
      <c r="AW137" s="104">
        <f t="shared" si="155"/>
        <v>0</v>
      </c>
      <c r="AX137" s="104">
        <f t="shared" si="155"/>
        <v>0</v>
      </c>
      <c r="AY137" s="104">
        <f t="shared" si="155"/>
        <v>0</v>
      </c>
      <c r="AZ137" s="104">
        <f t="shared" si="155"/>
        <v>0</v>
      </c>
      <c r="BA137" s="104">
        <f t="shared" si="155"/>
        <v>0</v>
      </c>
      <c r="BB137" s="104">
        <f t="shared" si="155"/>
        <v>0</v>
      </c>
      <c r="BC137" s="104">
        <f t="shared" si="155"/>
        <v>0</v>
      </c>
      <c r="BD137" s="104">
        <f t="shared" si="155"/>
        <v>0</v>
      </c>
      <c r="BE137" s="104">
        <f t="shared" si="155"/>
        <v>0</v>
      </c>
      <c r="BF137" s="104">
        <f t="shared" si="155"/>
        <v>0</v>
      </c>
      <c r="BG137" s="104">
        <f t="shared" si="155"/>
        <v>0</v>
      </c>
      <c r="BH137" s="104">
        <f t="shared" si="155"/>
        <v>0</v>
      </c>
      <c r="BI137" s="104">
        <f t="shared" si="155"/>
        <v>0</v>
      </c>
      <c r="BJ137" s="104">
        <f t="shared" si="155"/>
        <v>0</v>
      </c>
      <c r="BK137" s="104">
        <f t="shared" si="155"/>
        <v>0</v>
      </c>
      <c r="BL137" s="104">
        <f t="shared" si="155"/>
        <v>0</v>
      </c>
      <c r="BM137" s="104">
        <f t="shared" si="155"/>
        <v>0</v>
      </c>
      <c r="BN137" s="104">
        <f t="shared" si="155"/>
        <v>0</v>
      </c>
      <c r="BO137" s="104">
        <f t="shared" si="155"/>
        <v>0</v>
      </c>
      <c r="BP137" s="164">
        <f t="shared" si="151"/>
        <v>0</v>
      </c>
    </row>
    <row r="138" spans="1:69" ht="30" x14ac:dyDescent="0.25">
      <c r="A138" s="105">
        <v>131</v>
      </c>
      <c r="B138" s="78" t="s">
        <v>854</v>
      </c>
      <c r="C138" s="31" t="s">
        <v>295</v>
      </c>
      <c r="D138" s="31" t="s">
        <v>296</v>
      </c>
      <c r="E138" s="31" t="s">
        <v>279</v>
      </c>
      <c r="F138" s="145">
        <v>20</v>
      </c>
      <c r="G138" s="146">
        <v>1827</v>
      </c>
      <c r="H138" s="181">
        <f t="shared" si="152"/>
        <v>0.20000000000000004</v>
      </c>
      <c r="I138" s="183">
        <v>1461.6</v>
      </c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161">
        <f t="shared" si="148"/>
        <v>0</v>
      </c>
      <c r="AK138" s="168"/>
      <c r="AL138" s="160">
        <f t="shared" si="153"/>
        <v>0</v>
      </c>
      <c r="AM138" s="162">
        <f t="shared" si="154"/>
        <v>0</v>
      </c>
      <c r="AN138" s="157">
        <f t="shared" si="149"/>
        <v>0</v>
      </c>
      <c r="AO138" s="171"/>
      <c r="AP138" s="104">
        <f t="shared" ref="AP138:BO138" si="156">J138*$I$138</f>
        <v>0</v>
      </c>
      <c r="AQ138" s="104">
        <f t="shared" si="156"/>
        <v>0</v>
      </c>
      <c r="AR138" s="104">
        <f t="shared" si="156"/>
        <v>0</v>
      </c>
      <c r="AS138" s="104">
        <f t="shared" si="156"/>
        <v>0</v>
      </c>
      <c r="AT138" s="104">
        <f t="shared" si="156"/>
        <v>0</v>
      </c>
      <c r="AU138" s="104">
        <f t="shared" si="156"/>
        <v>0</v>
      </c>
      <c r="AV138" s="104">
        <f t="shared" si="156"/>
        <v>0</v>
      </c>
      <c r="AW138" s="104">
        <f t="shared" si="156"/>
        <v>0</v>
      </c>
      <c r="AX138" s="104">
        <f t="shared" si="156"/>
        <v>0</v>
      </c>
      <c r="AY138" s="104">
        <f t="shared" si="156"/>
        <v>0</v>
      </c>
      <c r="AZ138" s="104">
        <f t="shared" si="156"/>
        <v>0</v>
      </c>
      <c r="BA138" s="104">
        <f t="shared" si="156"/>
        <v>0</v>
      </c>
      <c r="BB138" s="104">
        <f t="shared" si="156"/>
        <v>0</v>
      </c>
      <c r="BC138" s="104">
        <f t="shared" si="156"/>
        <v>0</v>
      </c>
      <c r="BD138" s="104">
        <f t="shared" si="156"/>
        <v>0</v>
      </c>
      <c r="BE138" s="104">
        <f t="shared" si="156"/>
        <v>0</v>
      </c>
      <c r="BF138" s="104">
        <f t="shared" si="156"/>
        <v>0</v>
      </c>
      <c r="BG138" s="104">
        <f t="shared" si="156"/>
        <v>0</v>
      </c>
      <c r="BH138" s="104">
        <f t="shared" si="156"/>
        <v>0</v>
      </c>
      <c r="BI138" s="104">
        <f t="shared" si="156"/>
        <v>0</v>
      </c>
      <c r="BJ138" s="104">
        <f t="shared" si="156"/>
        <v>0</v>
      </c>
      <c r="BK138" s="104">
        <f t="shared" si="156"/>
        <v>0</v>
      </c>
      <c r="BL138" s="104">
        <f t="shared" si="156"/>
        <v>0</v>
      </c>
      <c r="BM138" s="104">
        <f t="shared" si="156"/>
        <v>0</v>
      </c>
      <c r="BN138" s="104">
        <f t="shared" si="156"/>
        <v>0</v>
      </c>
      <c r="BO138" s="104">
        <f t="shared" si="156"/>
        <v>0</v>
      </c>
      <c r="BP138" s="164">
        <f t="shared" si="151"/>
        <v>0</v>
      </c>
    </row>
    <row r="139" spans="1:69" ht="45" x14ac:dyDescent="0.25">
      <c r="A139" s="31">
        <v>132</v>
      </c>
      <c r="B139" s="78" t="s">
        <v>852</v>
      </c>
      <c r="C139" s="31" t="s">
        <v>297</v>
      </c>
      <c r="D139" s="31" t="s">
        <v>298</v>
      </c>
      <c r="E139" s="31" t="s">
        <v>299</v>
      </c>
      <c r="F139" s="145">
        <v>7</v>
      </c>
      <c r="G139" s="146">
        <v>5538</v>
      </c>
      <c r="H139" s="181">
        <f t="shared" si="152"/>
        <v>0.20000000000000007</v>
      </c>
      <c r="I139" s="183">
        <v>4430.3999999999996</v>
      </c>
      <c r="J139" s="221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161">
        <f t="shared" si="148"/>
        <v>0</v>
      </c>
      <c r="AK139" s="168"/>
      <c r="AL139" s="160">
        <f t="shared" si="153"/>
        <v>0</v>
      </c>
      <c r="AM139" s="162">
        <f t="shared" si="154"/>
        <v>0</v>
      </c>
      <c r="AN139" s="157">
        <f t="shared" si="149"/>
        <v>0</v>
      </c>
      <c r="AO139" s="171"/>
      <c r="AP139" s="104">
        <f t="shared" ref="AP139:BO139" si="157">J139*$I$139</f>
        <v>0</v>
      </c>
      <c r="AQ139" s="104">
        <f t="shared" si="157"/>
        <v>0</v>
      </c>
      <c r="AR139" s="104">
        <f t="shared" si="157"/>
        <v>0</v>
      </c>
      <c r="AS139" s="104">
        <f t="shared" si="157"/>
        <v>0</v>
      </c>
      <c r="AT139" s="104">
        <f t="shared" si="157"/>
        <v>0</v>
      </c>
      <c r="AU139" s="104">
        <f t="shared" si="157"/>
        <v>0</v>
      </c>
      <c r="AV139" s="104">
        <f t="shared" si="157"/>
        <v>0</v>
      </c>
      <c r="AW139" s="104">
        <f t="shared" si="157"/>
        <v>0</v>
      </c>
      <c r="AX139" s="104">
        <f t="shared" si="157"/>
        <v>0</v>
      </c>
      <c r="AY139" s="104">
        <f t="shared" si="157"/>
        <v>0</v>
      </c>
      <c r="AZ139" s="104">
        <f t="shared" si="157"/>
        <v>0</v>
      </c>
      <c r="BA139" s="104">
        <f t="shared" si="157"/>
        <v>0</v>
      </c>
      <c r="BB139" s="104">
        <f t="shared" si="157"/>
        <v>0</v>
      </c>
      <c r="BC139" s="104">
        <f t="shared" si="157"/>
        <v>0</v>
      </c>
      <c r="BD139" s="104">
        <f t="shared" si="157"/>
        <v>0</v>
      </c>
      <c r="BE139" s="104">
        <f t="shared" si="157"/>
        <v>0</v>
      </c>
      <c r="BF139" s="104">
        <f t="shared" si="157"/>
        <v>0</v>
      </c>
      <c r="BG139" s="104">
        <f t="shared" si="157"/>
        <v>0</v>
      </c>
      <c r="BH139" s="104">
        <f t="shared" si="157"/>
        <v>0</v>
      </c>
      <c r="BI139" s="104">
        <f t="shared" si="157"/>
        <v>0</v>
      </c>
      <c r="BJ139" s="104">
        <f t="shared" si="157"/>
        <v>0</v>
      </c>
      <c r="BK139" s="104">
        <f t="shared" si="157"/>
        <v>0</v>
      </c>
      <c r="BL139" s="104">
        <f t="shared" si="157"/>
        <v>0</v>
      </c>
      <c r="BM139" s="104">
        <f t="shared" si="157"/>
        <v>0</v>
      </c>
      <c r="BN139" s="104">
        <f t="shared" si="157"/>
        <v>0</v>
      </c>
      <c r="BO139" s="104">
        <f t="shared" si="157"/>
        <v>0</v>
      </c>
      <c r="BP139" s="164">
        <f t="shared" si="151"/>
        <v>0</v>
      </c>
    </row>
    <row r="140" spans="1:69" ht="60" x14ac:dyDescent="0.25">
      <c r="A140" s="31">
        <v>133</v>
      </c>
      <c r="B140" s="78" t="s">
        <v>852</v>
      </c>
      <c r="C140" s="31" t="s">
        <v>300</v>
      </c>
      <c r="D140" s="31" t="s">
        <v>301</v>
      </c>
      <c r="E140" s="31" t="s">
        <v>299</v>
      </c>
      <c r="F140" s="145">
        <v>0</v>
      </c>
      <c r="G140" s="146">
        <v>5626</v>
      </c>
      <c r="H140" s="181">
        <f t="shared" si="152"/>
        <v>1</v>
      </c>
      <c r="I140" s="183">
        <v>0</v>
      </c>
      <c r="J140" s="220"/>
      <c r="K140" s="220"/>
      <c r="L140" s="92"/>
      <c r="M140" s="92"/>
      <c r="N140" s="220"/>
      <c r="O140" s="92"/>
      <c r="P140" s="92"/>
      <c r="Q140" s="220"/>
      <c r="R140" s="220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161">
        <f t="shared" si="148"/>
        <v>0</v>
      </c>
      <c r="AK140" s="168"/>
      <c r="AL140" s="160">
        <f t="shared" si="153"/>
        <v>0</v>
      </c>
      <c r="AM140" s="162">
        <f t="shared" si="154"/>
        <v>0</v>
      </c>
      <c r="AN140" s="157">
        <f t="shared" si="149"/>
        <v>0</v>
      </c>
      <c r="AO140" s="171"/>
      <c r="AP140" s="104">
        <f t="shared" ref="AP140:BO140" si="158">J140*$I$140</f>
        <v>0</v>
      </c>
      <c r="AQ140" s="104">
        <f t="shared" si="158"/>
        <v>0</v>
      </c>
      <c r="AR140" s="104">
        <f t="shared" si="158"/>
        <v>0</v>
      </c>
      <c r="AS140" s="104">
        <f t="shared" si="158"/>
        <v>0</v>
      </c>
      <c r="AT140" s="104">
        <f t="shared" si="158"/>
        <v>0</v>
      </c>
      <c r="AU140" s="104">
        <f t="shared" si="158"/>
        <v>0</v>
      </c>
      <c r="AV140" s="104">
        <f t="shared" si="158"/>
        <v>0</v>
      </c>
      <c r="AW140" s="104">
        <f t="shared" si="158"/>
        <v>0</v>
      </c>
      <c r="AX140" s="104">
        <f t="shared" si="158"/>
        <v>0</v>
      </c>
      <c r="AY140" s="104">
        <f t="shared" si="158"/>
        <v>0</v>
      </c>
      <c r="AZ140" s="104">
        <f t="shared" si="158"/>
        <v>0</v>
      </c>
      <c r="BA140" s="104">
        <f t="shared" si="158"/>
        <v>0</v>
      </c>
      <c r="BB140" s="104">
        <f t="shared" si="158"/>
        <v>0</v>
      </c>
      <c r="BC140" s="104">
        <f t="shared" si="158"/>
        <v>0</v>
      </c>
      <c r="BD140" s="104">
        <f t="shared" si="158"/>
        <v>0</v>
      </c>
      <c r="BE140" s="104">
        <f t="shared" si="158"/>
        <v>0</v>
      </c>
      <c r="BF140" s="104">
        <f t="shared" si="158"/>
        <v>0</v>
      </c>
      <c r="BG140" s="104">
        <f t="shared" si="158"/>
        <v>0</v>
      </c>
      <c r="BH140" s="104">
        <f t="shared" si="158"/>
        <v>0</v>
      </c>
      <c r="BI140" s="104">
        <f t="shared" si="158"/>
        <v>0</v>
      </c>
      <c r="BJ140" s="104">
        <f t="shared" si="158"/>
        <v>0</v>
      </c>
      <c r="BK140" s="104">
        <f t="shared" si="158"/>
        <v>0</v>
      </c>
      <c r="BL140" s="104">
        <f t="shared" si="158"/>
        <v>0</v>
      </c>
      <c r="BM140" s="104">
        <f t="shared" si="158"/>
        <v>0</v>
      </c>
      <c r="BN140" s="104">
        <f t="shared" si="158"/>
        <v>0</v>
      </c>
      <c r="BO140" s="104">
        <f t="shared" si="158"/>
        <v>0</v>
      </c>
      <c r="BP140" s="164">
        <f t="shared" si="151"/>
        <v>0</v>
      </c>
    </row>
    <row r="141" spans="1:69" ht="45" x14ac:dyDescent="0.25">
      <c r="A141" s="31">
        <v>134</v>
      </c>
      <c r="B141" s="78" t="s">
        <v>855</v>
      </c>
      <c r="C141" s="31" t="s">
        <v>302</v>
      </c>
      <c r="D141" s="31" t="s">
        <v>303</v>
      </c>
      <c r="E141" s="31" t="s">
        <v>304</v>
      </c>
      <c r="F141" s="145">
        <v>30</v>
      </c>
      <c r="G141" s="146">
        <v>807</v>
      </c>
      <c r="H141" s="181">
        <f t="shared" si="152"/>
        <v>0.19999999999999998</v>
      </c>
      <c r="I141" s="183">
        <v>645.6</v>
      </c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161">
        <f t="shared" si="148"/>
        <v>0</v>
      </c>
      <c r="AK141" s="168"/>
      <c r="AL141" s="160">
        <f t="shared" si="153"/>
        <v>0</v>
      </c>
      <c r="AM141" s="162">
        <f t="shared" si="154"/>
        <v>0</v>
      </c>
      <c r="AN141" s="157">
        <f t="shared" si="149"/>
        <v>0</v>
      </c>
      <c r="AO141" s="171"/>
      <c r="AP141" s="104">
        <f t="shared" ref="AP141:BO141" si="159">J141*$I$141</f>
        <v>0</v>
      </c>
      <c r="AQ141" s="104">
        <f t="shared" si="159"/>
        <v>0</v>
      </c>
      <c r="AR141" s="104">
        <f t="shared" si="159"/>
        <v>0</v>
      </c>
      <c r="AS141" s="104">
        <f t="shared" si="159"/>
        <v>0</v>
      </c>
      <c r="AT141" s="104">
        <f t="shared" si="159"/>
        <v>0</v>
      </c>
      <c r="AU141" s="104">
        <f t="shared" si="159"/>
        <v>0</v>
      </c>
      <c r="AV141" s="104">
        <f t="shared" si="159"/>
        <v>0</v>
      </c>
      <c r="AW141" s="104">
        <f t="shared" si="159"/>
        <v>0</v>
      </c>
      <c r="AX141" s="104">
        <f t="shared" si="159"/>
        <v>0</v>
      </c>
      <c r="AY141" s="104">
        <f t="shared" si="159"/>
        <v>0</v>
      </c>
      <c r="AZ141" s="104">
        <f t="shared" si="159"/>
        <v>0</v>
      </c>
      <c r="BA141" s="104">
        <f t="shared" si="159"/>
        <v>0</v>
      </c>
      <c r="BB141" s="104">
        <f t="shared" si="159"/>
        <v>0</v>
      </c>
      <c r="BC141" s="104">
        <f t="shared" si="159"/>
        <v>0</v>
      </c>
      <c r="BD141" s="104">
        <f t="shared" si="159"/>
        <v>0</v>
      </c>
      <c r="BE141" s="104">
        <f t="shared" si="159"/>
        <v>0</v>
      </c>
      <c r="BF141" s="104">
        <f t="shared" si="159"/>
        <v>0</v>
      </c>
      <c r="BG141" s="104">
        <f t="shared" si="159"/>
        <v>0</v>
      </c>
      <c r="BH141" s="104">
        <f t="shared" si="159"/>
        <v>0</v>
      </c>
      <c r="BI141" s="104">
        <f t="shared" si="159"/>
        <v>0</v>
      </c>
      <c r="BJ141" s="104">
        <f t="shared" si="159"/>
        <v>0</v>
      </c>
      <c r="BK141" s="104">
        <f t="shared" si="159"/>
        <v>0</v>
      </c>
      <c r="BL141" s="104">
        <f t="shared" si="159"/>
        <v>0</v>
      </c>
      <c r="BM141" s="104">
        <f t="shared" si="159"/>
        <v>0</v>
      </c>
      <c r="BN141" s="104">
        <f t="shared" si="159"/>
        <v>0</v>
      </c>
      <c r="BO141" s="104">
        <f t="shared" si="159"/>
        <v>0</v>
      </c>
      <c r="BP141" s="164">
        <f t="shared" si="151"/>
        <v>0</v>
      </c>
    </row>
    <row r="142" spans="1:69" ht="45" x14ac:dyDescent="0.25">
      <c r="A142" s="31">
        <v>135</v>
      </c>
      <c r="B142" s="78" t="s">
        <v>855</v>
      </c>
      <c r="C142" s="31" t="s">
        <v>305</v>
      </c>
      <c r="D142" s="31" t="s">
        <v>306</v>
      </c>
      <c r="E142" s="31" t="s">
        <v>304</v>
      </c>
      <c r="F142" s="145">
        <v>0</v>
      </c>
      <c r="G142" s="146">
        <v>7181</v>
      </c>
      <c r="H142" s="181">
        <f t="shared" si="152"/>
        <v>1</v>
      </c>
      <c r="I142" s="183">
        <v>0</v>
      </c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161">
        <f t="shared" si="148"/>
        <v>0</v>
      </c>
      <c r="AK142" s="168"/>
      <c r="AL142" s="160">
        <f t="shared" si="153"/>
        <v>0</v>
      </c>
      <c r="AM142" s="162">
        <f t="shared" si="154"/>
        <v>0</v>
      </c>
      <c r="AN142" s="157">
        <f t="shared" si="149"/>
        <v>0</v>
      </c>
      <c r="AO142" s="171"/>
      <c r="AP142" s="104">
        <f t="shared" ref="AP142:BO142" si="160">J142*$I$142</f>
        <v>0</v>
      </c>
      <c r="AQ142" s="104">
        <f t="shared" si="160"/>
        <v>0</v>
      </c>
      <c r="AR142" s="104">
        <f t="shared" si="160"/>
        <v>0</v>
      </c>
      <c r="AS142" s="104">
        <f t="shared" si="160"/>
        <v>0</v>
      </c>
      <c r="AT142" s="104">
        <f t="shared" si="160"/>
        <v>0</v>
      </c>
      <c r="AU142" s="104">
        <f t="shared" si="160"/>
        <v>0</v>
      </c>
      <c r="AV142" s="104">
        <f t="shared" si="160"/>
        <v>0</v>
      </c>
      <c r="AW142" s="104">
        <f t="shared" si="160"/>
        <v>0</v>
      </c>
      <c r="AX142" s="104">
        <f t="shared" si="160"/>
        <v>0</v>
      </c>
      <c r="AY142" s="104">
        <f t="shared" si="160"/>
        <v>0</v>
      </c>
      <c r="AZ142" s="104">
        <f t="shared" si="160"/>
        <v>0</v>
      </c>
      <c r="BA142" s="104">
        <f t="shared" si="160"/>
        <v>0</v>
      </c>
      <c r="BB142" s="104">
        <f t="shared" si="160"/>
        <v>0</v>
      </c>
      <c r="BC142" s="104">
        <f t="shared" si="160"/>
        <v>0</v>
      </c>
      <c r="BD142" s="104">
        <f t="shared" si="160"/>
        <v>0</v>
      </c>
      <c r="BE142" s="104">
        <f t="shared" si="160"/>
        <v>0</v>
      </c>
      <c r="BF142" s="104">
        <f t="shared" si="160"/>
        <v>0</v>
      </c>
      <c r="BG142" s="104">
        <f t="shared" si="160"/>
        <v>0</v>
      </c>
      <c r="BH142" s="104">
        <f t="shared" si="160"/>
        <v>0</v>
      </c>
      <c r="BI142" s="104">
        <f t="shared" si="160"/>
        <v>0</v>
      </c>
      <c r="BJ142" s="104">
        <f t="shared" si="160"/>
        <v>0</v>
      </c>
      <c r="BK142" s="104">
        <f t="shared" si="160"/>
        <v>0</v>
      </c>
      <c r="BL142" s="104">
        <f t="shared" si="160"/>
        <v>0</v>
      </c>
      <c r="BM142" s="104">
        <f t="shared" si="160"/>
        <v>0</v>
      </c>
      <c r="BN142" s="104">
        <f t="shared" si="160"/>
        <v>0</v>
      </c>
      <c r="BO142" s="104">
        <f t="shared" si="160"/>
        <v>0</v>
      </c>
      <c r="BP142" s="164">
        <f t="shared" si="151"/>
        <v>0</v>
      </c>
    </row>
    <row r="143" spans="1:69" ht="45" x14ac:dyDescent="0.25">
      <c r="A143" s="31">
        <v>136</v>
      </c>
      <c r="B143" s="78" t="s">
        <v>855</v>
      </c>
      <c r="C143" s="31" t="s">
        <v>307</v>
      </c>
      <c r="D143" s="31" t="s">
        <v>308</v>
      </c>
      <c r="E143" s="31" t="s">
        <v>304</v>
      </c>
      <c r="F143" s="145">
        <v>2215</v>
      </c>
      <c r="G143" s="146">
        <v>6632</v>
      </c>
      <c r="H143" s="181">
        <f t="shared" si="152"/>
        <v>0.19999999999999996</v>
      </c>
      <c r="I143" s="183">
        <v>5305.6</v>
      </c>
      <c r="J143" s="92">
        <v>300</v>
      </c>
      <c r="K143" s="92"/>
      <c r="L143" s="92"/>
      <c r="M143" s="92"/>
      <c r="N143" s="224">
        <v>100</v>
      </c>
      <c r="O143" s="92"/>
      <c r="P143" s="92"/>
      <c r="Q143" s="92"/>
      <c r="R143" s="92">
        <v>10</v>
      </c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161">
        <f t="shared" si="148"/>
        <v>410</v>
      </c>
      <c r="AK143" s="168"/>
      <c r="AL143" s="160">
        <f t="shared" si="153"/>
        <v>2175296</v>
      </c>
      <c r="AM143" s="162">
        <f t="shared" si="154"/>
        <v>0</v>
      </c>
      <c r="AN143" s="157">
        <f t="shared" si="149"/>
        <v>2175296</v>
      </c>
      <c r="AO143" s="171"/>
      <c r="AP143" s="104">
        <f t="shared" ref="AP143:BO143" si="161">J143*$I$143</f>
        <v>1591680</v>
      </c>
      <c r="AQ143" s="104">
        <f t="shared" si="161"/>
        <v>0</v>
      </c>
      <c r="AR143" s="104">
        <f t="shared" si="161"/>
        <v>0</v>
      </c>
      <c r="AS143" s="104">
        <f t="shared" si="161"/>
        <v>0</v>
      </c>
      <c r="AT143" s="104">
        <f t="shared" si="161"/>
        <v>530560</v>
      </c>
      <c r="AU143" s="104">
        <f t="shared" si="161"/>
        <v>0</v>
      </c>
      <c r="AV143" s="104">
        <f t="shared" si="161"/>
        <v>0</v>
      </c>
      <c r="AW143" s="104">
        <f t="shared" si="161"/>
        <v>0</v>
      </c>
      <c r="AX143" s="104">
        <f t="shared" si="161"/>
        <v>53056</v>
      </c>
      <c r="AY143" s="104">
        <f t="shared" si="161"/>
        <v>0</v>
      </c>
      <c r="AZ143" s="104">
        <f t="shared" si="161"/>
        <v>0</v>
      </c>
      <c r="BA143" s="104">
        <f t="shared" si="161"/>
        <v>0</v>
      </c>
      <c r="BB143" s="104">
        <f t="shared" si="161"/>
        <v>0</v>
      </c>
      <c r="BC143" s="104">
        <f t="shared" si="161"/>
        <v>0</v>
      </c>
      <c r="BD143" s="104">
        <f t="shared" si="161"/>
        <v>0</v>
      </c>
      <c r="BE143" s="104">
        <f t="shared" si="161"/>
        <v>0</v>
      </c>
      <c r="BF143" s="104">
        <f t="shared" si="161"/>
        <v>0</v>
      </c>
      <c r="BG143" s="104">
        <f t="shared" si="161"/>
        <v>0</v>
      </c>
      <c r="BH143" s="104">
        <f t="shared" si="161"/>
        <v>0</v>
      </c>
      <c r="BI143" s="104">
        <f t="shared" si="161"/>
        <v>0</v>
      </c>
      <c r="BJ143" s="104">
        <f t="shared" si="161"/>
        <v>0</v>
      </c>
      <c r="BK143" s="104">
        <f t="shared" si="161"/>
        <v>0</v>
      </c>
      <c r="BL143" s="104">
        <f t="shared" si="161"/>
        <v>0</v>
      </c>
      <c r="BM143" s="104">
        <f t="shared" si="161"/>
        <v>0</v>
      </c>
      <c r="BN143" s="104">
        <f t="shared" si="161"/>
        <v>0</v>
      </c>
      <c r="BO143" s="104">
        <f t="shared" si="161"/>
        <v>0</v>
      </c>
      <c r="BP143" s="164">
        <f t="shared" si="151"/>
        <v>2175296</v>
      </c>
      <c r="BQ143" s="55"/>
    </row>
    <row r="144" spans="1:69" ht="45" x14ac:dyDescent="0.25">
      <c r="A144" s="31">
        <v>137</v>
      </c>
      <c r="B144" s="78" t="s">
        <v>855</v>
      </c>
      <c r="C144" s="31" t="s">
        <v>309</v>
      </c>
      <c r="D144" s="31" t="s">
        <v>310</v>
      </c>
      <c r="E144" s="31" t="s">
        <v>304</v>
      </c>
      <c r="F144" s="145">
        <v>0</v>
      </c>
      <c r="G144" s="146">
        <v>8202</v>
      </c>
      <c r="H144" s="181">
        <f t="shared" si="152"/>
        <v>1</v>
      </c>
      <c r="I144" s="183">
        <v>0</v>
      </c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161">
        <f t="shared" si="148"/>
        <v>0</v>
      </c>
      <c r="AK144" s="168"/>
      <c r="AL144" s="160">
        <f t="shared" si="153"/>
        <v>0</v>
      </c>
      <c r="AM144" s="162">
        <f t="shared" si="154"/>
        <v>0</v>
      </c>
      <c r="AN144" s="157">
        <f t="shared" si="149"/>
        <v>0</v>
      </c>
      <c r="AO144" s="171"/>
      <c r="AP144" s="104">
        <f t="shared" ref="AP144:BO144" si="162">J144*$I$144</f>
        <v>0</v>
      </c>
      <c r="AQ144" s="104">
        <f t="shared" si="162"/>
        <v>0</v>
      </c>
      <c r="AR144" s="104">
        <f t="shared" si="162"/>
        <v>0</v>
      </c>
      <c r="AS144" s="104">
        <f t="shared" si="162"/>
        <v>0</v>
      </c>
      <c r="AT144" s="104">
        <f t="shared" si="162"/>
        <v>0</v>
      </c>
      <c r="AU144" s="104">
        <f t="shared" si="162"/>
        <v>0</v>
      </c>
      <c r="AV144" s="104">
        <f t="shared" si="162"/>
        <v>0</v>
      </c>
      <c r="AW144" s="104">
        <f t="shared" si="162"/>
        <v>0</v>
      </c>
      <c r="AX144" s="104">
        <f t="shared" si="162"/>
        <v>0</v>
      </c>
      <c r="AY144" s="104">
        <f t="shared" si="162"/>
        <v>0</v>
      </c>
      <c r="AZ144" s="104">
        <f t="shared" si="162"/>
        <v>0</v>
      </c>
      <c r="BA144" s="104">
        <f t="shared" si="162"/>
        <v>0</v>
      </c>
      <c r="BB144" s="104">
        <f t="shared" si="162"/>
        <v>0</v>
      </c>
      <c r="BC144" s="104">
        <f t="shared" si="162"/>
        <v>0</v>
      </c>
      <c r="BD144" s="104">
        <f t="shared" si="162"/>
        <v>0</v>
      </c>
      <c r="BE144" s="104">
        <f t="shared" si="162"/>
        <v>0</v>
      </c>
      <c r="BF144" s="104">
        <f t="shared" si="162"/>
        <v>0</v>
      </c>
      <c r="BG144" s="104">
        <f t="shared" si="162"/>
        <v>0</v>
      </c>
      <c r="BH144" s="104">
        <f t="shared" si="162"/>
        <v>0</v>
      </c>
      <c r="BI144" s="104">
        <f t="shared" si="162"/>
        <v>0</v>
      </c>
      <c r="BJ144" s="104">
        <f t="shared" si="162"/>
        <v>0</v>
      </c>
      <c r="BK144" s="104">
        <f t="shared" si="162"/>
        <v>0</v>
      </c>
      <c r="BL144" s="104">
        <f t="shared" si="162"/>
        <v>0</v>
      </c>
      <c r="BM144" s="104">
        <f t="shared" si="162"/>
        <v>0</v>
      </c>
      <c r="BN144" s="104">
        <f t="shared" si="162"/>
        <v>0</v>
      </c>
      <c r="BO144" s="104">
        <f t="shared" si="162"/>
        <v>0</v>
      </c>
      <c r="BP144" s="164">
        <f t="shared" si="151"/>
        <v>0</v>
      </c>
    </row>
    <row r="145" spans="1:69" ht="45" x14ac:dyDescent="0.25">
      <c r="A145" s="31">
        <v>138</v>
      </c>
      <c r="B145" s="78" t="s">
        <v>855</v>
      </c>
      <c r="C145" s="31" t="s">
        <v>311</v>
      </c>
      <c r="D145" s="31" t="s">
        <v>312</v>
      </c>
      <c r="E145" s="31" t="s">
        <v>304</v>
      </c>
      <c r="F145" s="145">
        <v>0</v>
      </c>
      <c r="G145" s="146">
        <v>7275</v>
      </c>
      <c r="H145" s="181">
        <f t="shared" si="152"/>
        <v>1</v>
      </c>
      <c r="I145" s="183">
        <v>0</v>
      </c>
      <c r="J145" s="92"/>
      <c r="K145" s="92"/>
      <c r="L145" s="92"/>
      <c r="M145" s="92"/>
      <c r="N145" s="92"/>
      <c r="O145" s="92"/>
      <c r="P145" s="92"/>
      <c r="Q145" s="221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161">
        <f t="shared" si="148"/>
        <v>0</v>
      </c>
      <c r="AK145" s="168"/>
      <c r="AL145" s="160">
        <f t="shared" si="153"/>
        <v>0</v>
      </c>
      <c r="AM145" s="162">
        <f t="shared" si="154"/>
        <v>0</v>
      </c>
      <c r="AN145" s="157">
        <f t="shared" si="149"/>
        <v>0</v>
      </c>
      <c r="AO145" s="171"/>
      <c r="AP145" s="104">
        <f t="shared" ref="AP145:BO145" si="163">J145*$I$145</f>
        <v>0</v>
      </c>
      <c r="AQ145" s="104">
        <f t="shared" si="163"/>
        <v>0</v>
      </c>
      <c r="AR145" s="104">
        <f t="shared" si="163"/>
        <v>0</v>
      </c>
      <c r="AS145" s="104">
        <f t="shared" si="163"/>
        <v>0</v>
      </c>
      <c r="AT145" s="104">
        <f t="shared" si="163"/>
        <v>0</v>
      </c>
      <c r="AU145" s="104">
        <f t="shared" si="163"/>
        <v>0</v>
      </c>
      <c r="AV145" s="104">
        <f t="shared" si="163"/>
        <v>0</v>
      </c>
      <c r="AW145" s="104">
        <f t="shared" si="163"/>
        <v>0</v>
      </c>
      <c r="AX145" s="104">
        <f t="shared" si="163"/>
        <v>0</v>
      </c>
      <c r="AY145" s="104">
        <f t="shared" si="163"/>
        <v>0</v>
      </c>
      <c r="AZ145" s="104">
        <f t="shared" si="163"/>
        <v>0</v>
      </c>
      <c r="BA145" s="104">
        <f t="shared" si="163"/>
        <v>0</v>
      </c>
      <c r="BB145" s="104">
        <f t="shared" si="163"/>
        <v>0</v>
      </c>
      <c r="BC145" s="104">
        <f t="shared" si="163"/>
        <v>0</v>
      </c>
      <c r="BD145" s="104">
        <f t="shared" si="163"/>
        <v>0</v>
      </c>
      <c r="BE145" s="104">
        <f t="shared" si="163"/>
        <v>0</v>
      </c>
      <c r="BF145" s="104">
        <f t="shared" si="163"/>
        <v>0</v>
      </c>
      <c r="BG145" s="104">
        <f t="shared" si="163"/>
        <v>0</v>
      </c>
      <c r="BH145" s="104">
        <f t="shared" si="163"/>
        <v>0</v>
      </c>
      <c r="BI145" s="104">
        <f t="shared" si="163"/>
        <v>0</v>
      </c>
      <c r="BJ145" s="104">
        <f t="shared" si="163"/>
        <v>0</v>
      </c>
      <c r="BK145" s="104">
        <f t="shared" si="163"/>
        <v>0</v>
      </c>
      <c r="BL145" s="104">
        <f t="shared" si="163"/>
        <v>0</v>
      </c>
      <c r="BM145" s="104">
        <f t="shared" si="163"/>
        <v>0</v>
      </c>
      <c r="BN145" s="104">
        <f t="shared" si="163"/>
        <v>0</v>
      </c>
      <c r="BO145" s="104">
        <f t="shared" si="163"/>
        <v>0</v>
      </c>
      <c r="BP145" s="164">
        <f t="shared" si="151"/>
        <v>0</v>
      </c>
    </row>
    <row r="146" spans="1:69" ht="45" x14ac:dyDescent="0.25">
      <c r="A146" s="31">
        <v>139</v>
      </c>
      <c r="B146" s="78" t="s">
        <v>855</v>
      </c>
      <c r="C146" s="31" t="s">
        <v>313</v>
      </c>
      <c r="D146" s="31" t="s">
        <v>314</v>
      </c>
      <c r="E146" s="31" t="s">
        <v>315</v>
      </c>
      <c r="F146" s="145">
        <v>0</v>
      </c>
      <c r="G146" s="146">
        <v>3349</v>
      </c>
      <c r="H146" s="181">
        <f t="shared" si="152"/>
        <v>1</v>
      </c>
      <c r="I146" s="183">
        <v>0</v>
      </c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161">
        <f t="shared" si="148"/>
        <v>0</v>
      </c>
      <c r="AK146" s="168"/>
      <c r="AL146" s="160">
        <f t="shared" si="153"/>
        <v>0</v>
      </c>
      <c r="AM146" s="162">
        <f t="shared" si="154"/>
        <v>0</v>
      </c>
      <c r="AN146" s="157">
        <f t="shared" si="149"/>
        <v>0</v>
      </c>
      <c r="AO146" s="171"/>
      <c r="AP146" s="104">
        <f t="shared" ref="AP146:BO146" si="164">J146*$I$146</f>
        <v>0</v>
      </c>
      <c r="AQ146" s="104">
        <f t="shared" si="164"/>
        <v>0</v>
      </c>
      <c r="AR146" s="104">
        <f t="shared" si="164"/>
        <v>0</v>
      </c>
      <c r="AS146" s="104">
        <f t="shared" si="164"/>
        <v>0</v>
      </c>
      <c r="AT146" s="104">
        <f t="shared" si="164"/>
        <v>0</v>
      </c>
      <c r="AU146" s="104">
        <f t="shared" si="164"/>
        <v>0</v>
      </c>
      <c r="AV146" s="104">
        <f t="shared" si="164"/>
        <v>0</v>
      </c>
      <c r="AW146" s="104">
        <f t="shared" si="164"/>
        <v>0</v>
      </c>
      <c r="AX146" s="104">
        <f t="shared" si="164"/>
        <v>0</v>
      </c>
      <c r="AY146" s="104">
        <f t="shared" si="164"/>
        <v>0</v>
      </c>
      <c r="AZ146" s="104">
        <f t="shared" si="164"/>
        <v>0</v>
      </c>
      <c r="BA146" s="104">
        <f t="shared" si="164"/>
        <v>0</v>
      </c>
      <c r="BB146" s="104">
        <f t="shared" si="164"/>
        <v>0</v>
      </c>
      <c r="BC146" s="104">
        <f t="shared" si="164"/>
        <v>0</v>
      </c>
      <c r="BD146" s="104">
        <f t="shared" si="164"/>
        <v>0</v>
      </c>
      <c r="BE146" s="104">
        <f t="shared" si="164"/>
        <v>0</v>
      </c>
      <c r="BF146" s="104">
        <f t="shared" si="164"/>
        <v>0</v>
      </c>
      <c r="BG146" s="104">
        <f t="shared" si="164"/>
        <v>0</v>
      </c>
      <c r="BH146" s="104">
        <f t="shared" si="164"/>
        <v>0</v>
      </c>
      <c r="BI146" s="104">
        <f t="shared" si="164"/>
        <v>0</v>
      </c>
      <c r="BJ146" s="104">
        <f t="shared" si="164"/>
        <v>0</v>
      </c>
      <c r="BK146" s="104">
        <f t="shared" si="164"/>
        <v>0</v>
      </c>
      <c r="BL146" s="104">
        <f t="shared" si="164"/>
        <v>0</v>
      </c>
      <c r="BM146" s="104">
        <f t="shared" si="164"/>
        <v>0</v>
      </c>
      <c r="BN146" s="104">
        <f t="shared" si="164"/>
        <v>0</v>
      </c>
      <c r="BO146" s="104">
        <f t="shared" si="164"/>
        <v>0</v>
      </c>
      <c r="BP146" s="164">
        <f t="shared" si="151"/>
        <v>0</v>
      </c>
    </row>
    <row r="147" spans="1:69" ht="45" x14ac:dyDescent="0.25">
      <c r="A147" s="31">
        <v>140</v>
      </c>
      <c r="B147" s="78" t="s">
        <v>855</v>
      </c>
      <c r="C147" s="31" t="s">
        <v>316</v>
      </c>
      <c r="D147" s="31" t="s">
        <v>317</v>
      </c>
      <c r="E147" s="31" t="s">
        <v>304</v>
      </c>
      <c r="F147" s="145">
        <v>0</v>
      </c>
      <c r="G147" s="146">
        <v>12288</v>
      </c>
      <c r="H147" s="181">
        <f t="shared" si="152"/>
        <v>1</v>
      </c>
      <c r="I147" s="183">
        <v>0</v>
      </c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161">
        <f t="shared" si="148"/>
        <v>0</v>
      </c>
      <c r="AK147" s="168"/>
      <c r="AL147" s="160">
        <f t="shared" si="153"/>
        <v>0</v>
      </c>
      <c r="AM147" s="162">
        <f t="shared" si="154"/>
        <v>0</v>
      </c>
      <c r="AN147" s="157">
        <f t="shared" si="149"/>
        <v>0</v>
      </c>
      <c r="AO147" s="171"/>
      <c r="AP147" s="104">
        <f t="shared" ref="AP147:BO147" si="165">J147*$I$147</f>
        <v>0</v>
      </c>
      <c r="AQ147" s="104">
        <f t="shared" si="165"/>
        <v>0</v>
      </c>
      <c r="AR147" s="104">
        <f t="shared" si="165"/>
        <v>0</v>
      </c>
      <c r="AS147" s="104">
        <f t="shared" si="165"/>
        <v>0</v>
      </c>
      <c r="AT147" s="104">
        <f t="shared" si="165"/>
        <v>0</v>
      </c>
      <c r="AU147" s="104">
        <f t="shared" si="165"/>
        <v>0</v>
      </c>
      <c r="AV147" s="104">
        <f t="shared" si="165"/>
        <v>0</v>
      </c>
      <c r="AW147" s="104">
        <f t="shared" si="165"/>
        <v>0</v>
      </c>
      <c r="AX147" s="104">
        <f t="shared" si="165"/>
        <v>0</v>
      </c>
      <c r="AY147" s="104">
        <f t="shared" si="165"/>
        <v>0</v>
      </c>
      <c r="AZ147" s="104">
        <f t="shared" si="165"/>
        <v>0</v>
      </c>
      <c r="BA147" s="104">
        <f t="shared" si="165"/>
        <v>0</v>
      </c>
      <c r="BB147" s="104">
        <f t="shared" si="165"/>
        <v>0</v>
      </c>
      <c r="BC147" s="104">
        <f t="shared" si="165"/>
        <v>0</v>
      </c>
      <c r="BD147" s="104">
        <f t="shared" si="165"/>
        <v>0</v>
      </c>
      <c r="BE147" s="104">
        <f t="shared" si="165"/>
        <v>0</v>
      </c>
      <c r="BF147" s="104">
        <f t="shared" si="165"/>
        <v>0</v>
      </c>
      <c r="BG147" s="104">
        <f t="shared" si="165"/>
        <v>0</v>
      </c>
      <c r="BH147" s="104">
        <f t="shared" si="165"/>
        <v>0</v>
      </c>
      <c r="BI147" s="104">
        <f t="shared" si="165"/>
        <v>0</v>
      </c>
      <c r="BJ147" s="104">
        <f t="shared" si="165"/>
        <v>0</v>
      </c>
      <c r="BK147" s="104">
        <f t="shared" si="165"/>
        <v>0</v>
      </c>
      <c r="BL147" s="104">
        <f t="shared" si="165"/>
        <v>0</v>
      </c>
      <c r="BM147" s="104">
        <f t="shared" si="165"/>
        <v>0</v>
      </c>
      <c r="BN147" s="104">
        <f t="shared" si="165"/>
        <v>0</v>
      </c>
      <c r="BO147" s="104">
        <f t="shared" si="165"/>
        <v>0</v>
      </c>
      <c r="BP147" s="164">
        <f t="shared" si="151"/>
        <v>0</v>
      </c>
    </row>
    <row r="148" spans="1:69" ht="45" x14ac:dyDescent="0.25">
      <c r="A148" s="31">
        <v>141</v>
      </c>
      <c r="B148" s="78" t="s">
        <v>855</v>
      </c>
      <c r="C148" s="31" t="s">
        <v>318</v>
      </c>
      <c r="D148" s="31" t="s">
        <v>319</v>
      </c>
      <c r="E148" s="31" t="s">
        <v>304</v>
      </c>
      <c r="F148" s="145">
        <v>0</v>
      </c>
      <c r="G148" s="146">
        <v>10408</v>
      </c>
      <c r="H148" s="181">
        <f t="shared" si="152"/>
        <v>1</v>
      </c>
      <c r="I148" s="183">
        <v>0</v>
      </c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161">
        <f t="shared" si="148"/>
        <v>0</v>
      </c>
      <c r="AK148" s="168"/>
      <c r="AL148" s="160">
        <f t="shared" si="153"/>
        <v>0</v>
      </c>
      <c r="AM148" s="162">
        <f t="shared" si="154"/>
        <v>0</v>
      </c>
      <c r="AN148" s="157">
        <f t="shared" si="149"/>
        <v>0</v>
      </c>
      <c r="AO148" s="171"/>
      <c r="AP148" s="104">
        <f t="shared" ref="AP148:BO148" si="166">J148*$I$148</f>
        <v>0</v>
      </c>
      <c r="AQ148" s="104">
        <f t="shared" si="166"/>
        <v>0</v>
      </c>
      <c r="AR148" s="104">
        <f t="shared" si="166"/>
        <v>0</v>
      </c>
      <c r="AS148" s="104">
        <f t="shared" si="166"/>
        <v>0</v>
      </c>
      <c r="AT148" s="104">
        <f t="shared" si="166"/>
        <v>0</v>
      </c>
      <c r="AU148" s="104">
        <f t="shared" si="166"/>
        <v>0</v>
      </c>
      <c r="AV148" s="104">
        <f t="shared" si="166"/>
        <v>0</v>
      </c>
      <c r="AW148" s="104">
        <f t="shared" si="166"/>
        <v>0</v>
      </c>
      <c r="AX148" s="104">
        <f t="shared" si="166"/>
        <v>0</v>
      </c>
      <c r="AY148" s="104">
        <f t="shared" si="166"/>
        <v>0</v>
      </c>
      <c r="AZ148" s="104">
        <f t="shared" si="166"/>
        <v>0</v>
      </c>
      <c r="BA148" s="104">
        <f t="shared" si="166"/>
        <v>0</v>
      </c>
      <c r="BB148" s="104">
        <f t="shared" si="166"/>
        <v>0</v>
      </c>
      <c r="BC148" s="104">
        <f t="shared" si="166"/>
        <v>0</v>
      </c>
      <c r="BD148" s="104">
        <f t="shared" si="166"/>
        <v>0</v>
      </c>
      <c r="BE148" s="104">
        <f t="shared" si="166"/>
        <v>0</v>
      </c>
      <c r="BF148" s="104">
        <f t="shared" si="166"/>
        <v>0</v>
      </c>
      <c r="BG148" s="104">
        <f t="shared" si="166"/>
        <v>0</v>
      </c>
      <c r="BH148" s="104">
        <f t="shared" si="166"/>
        <v>0</v>
      </c>
      <c r="BI148" s="104">
        <f t="shared" si="166"/>
        <v>0</v>
      </c>
      <c r="BJ148" s="104">
        <f t="shared" si="166"/>
        <v>0</v>
      </c>
      <c r="BK148" s="104">
        <f t="shared" si="166"/>
        <v>0</v>
      </c>
      <c r="BL148" s="104">
        <f t="shared" si="166"/>
        <v>0</v>
      </c>
      <c r="BM148" s="104">
        <f t="shared" si="166"/>
        <v>0</v>
      </c>
      <c r="BN148" s="104">
        <f t="shared" si="166"/>
        <v>0</v>
      </c>
      <c r="BO148" s="104">
        <f t="shared" si="166"/>
        <v>0</v>
      </c>
      <c r="BP148" s="164">
        <f t="shared" si="151"/>
        <v>0</v>
      </c>
    </row>
    <row r="149" spans="1:69" ht="60" x14ac:dyDescent="0.25">
      <c r="A149" s="31">
        <v>142</v>
      </c>
      <c r="B149" s="78" t="s">
        <v>855</v>
      </c>
      <c r="C149" s="31" t="s">
        <v>320</v>
      </c>
      <c r="D149" s="31" t="s">
        <v>321</v>
      </c>
      <c r="E149" s="31" t="s">
        <v>304</v>
      </c>
      <c r="F149" s="145">
        <v>0</v>
      </c>
      <c r="G149" s="146">
        <v>15772</v>
      </c>
      <c r="H149" s="181">
        <f t="shared" si="152"/>
        <v>1</v>
      </c>
      <c r="I149" s="183">
        <v>0</v>
      </c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161">
        <f t="shared" si="148"/>
        <v>0</v>
      </c>
      <c r="AK149" s="168"/>
      <c r="AL149" s="160">
        <f t="shared" si="153"/>
        <v>0</v>
      </c>
      <c r="AM149" s="162">
        <f t="shared" si="154"/>
        <v>0</v>
      </c>
      <c r="AN149" s="157">
        <f t="shared" si="149"/>
        <v>0</v>
      </c>
      <c r="AO149" s="171"/>
      <c r="AP149" s="104">
        <f t="shared" ref="AP149:BO149" si="167">J149*$I$149</f>
        <v>0</v>
      </c>
      <c r="AQ149" s="104">
        <f t="shared" si="167"/>
        <v>0</v>
      </c>
      <c r="AR149" s="104">
        <f t="shared" si="167"/>
        <v>0</v>
      </c>
      <c r="AS149" s="104">
        <f t="shared" si="167"/>
        <v>0</v>
      </c>
      <c r="AT149" s="104">
        <f t="shared" si="167"/>
        <v>0</v>
      </c>
      <c r="AU149" s="104">
        <f t="shared" si="167"/>
        <v>0</v>
      </c>
      <c r="AV149" s="104">
        <f t="shared" si="167"/>
        <v>0</v>
      </c>
      <c r="AW149" s="104">
        <f t="shared" si="167"/>
        <v>0</v>
      </c>
      <c r="AX149" s="104">
        <f t="shared" si="167"/>
        <v>0</v>
      </c>
      <c r="AY149" s="104">
        <f t="shared" si="167"/>
        <v>0</v>
      </c>
      <c r="AZ149" s="104">
        <f t="shared" si="167"/>
        <v>0</v>
      </c>
      <c r="BA149" s="104">
        <f t="shared" si="167"/>
        <v>0</v>
      </c>
      <c r="BB149" s="104">
        <f t="shared" si="167"/>
        <v>0</v>
      </c>
      <c r="BC149" s="104">
        <f t="shared" si="167"/>
        <v>0</v>
      </c>
      <c r="BD149" s="104">
        <f t="shared" si="167"/>
        <v>0</v>
      </c>
      <c r="BE149" s="104">
        <f t="shared" si="167"/>
        <v>0</v>
      </c>
      <c r="BF149" s="104">
        <f t="shared" si="167"/>
        <v>0</v>
      </c>
      <c r="BG149" s="104">
        <f t="shared" si="167"/>
        <v>0</v>
      </c>
      <c r="BH149" s="104">
        <f t="shared" si="167"/>
        <v>0</v>
      </c>
      <c r="BI149" s="104">
        <f t="shared" si="167"/>
        <v>0</v>
      </c>
      <c r="BJ149" s="104">
        <f t="shared" si="167"/>
        <v>0</v>
      </c>
      <c r="BK149" s="104">
        <f t="shared" si="167"/>
        <v>0</v>
      </c>
      <c r="BL149" s="104">
        <f t="shared" si="167"/>
        <v>0</v>
      </c>
      <c r="BM149" s="104">
        <f t="shared" si="167"/>
        <v>0</v>
      </c>
      <c r="BN149" s="104">
        <f t="shared" si="167"/>
        <v>0</v>
      </c>
      <c r="BO149" s="104">
        <f t="shared" si="167"/>
        <v>0</v>
      </c>
      <c r="BP149" s="164">
        <f t="shared" si="151"/>
        <v>0</v>
      </c>
    </row>
    <row r="150" spans="1:69" ht="60" x14ac:dyDescent="0.25">
      <c r="A150" s="31">
        <v>143</v>
      </c>
      <c r="B150" s="78" t="s">
        <v>855</v>
      </c>
      <c r="C150" s="31" t="s">
        <v>322</v>
      </c>
      <c r="D150" s="31" t="s">
        <v>323</v>
      </c>
      <c r="E150" s="31" t="s">
        <v>304</v>
      </c>
      <c r="F150" s="145">
        <v>0</v>
      </c>
      <c r="G150" s="146">
        <v>15150</v>
      </c>
      <c r="H150" s="181">
        <f t="shared" si="152"/>
        <v>1</v>
      </c>
      <c r="I150" s="183">
        <v>0</v>
      </c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161">
        <f t="shared" si="148"/>
        <v>0</v>
      </c>
      <c r="AK150" s="168"/>
      <c r="AL150" s="160">
        <f t="shared" si="153"/>
        <v>0</v>
      </c>
      <c r="AM150" s="162">
        <f t="shared" si="154"/>
        <v>0</v>
      </c>
      <c r="AN150" s="157">
        <f t="shared" si="149"/>
        <v>0</v>
      </c>
      <c r="AO150" s="171"/>
      <c r="AP150" s="104">
        <f t="shared" ref="AP150:BO150" si="168">J150*$I$150</f>
        <v>0</v>
      </c>
      <c r="AQ150" s="104">
        <f t="shared" si="168"/>
        <v>0</v>
      </c>
      <c r="AR150" s="104">
        <f t="shared" si="168"/>
        <v>0</v>
      </c>
      <c r="AS150" s="104">
        <f t="shared" si="168"/>
        <v>0</v>
      </c>
      <c r="AT150" s="104">
        <f t="shared" si="168"/>
        <v>0</v>
      </c>
      <c r="AU150" s="104">
        <f t="shared" si="168"/>
        <v>0</v>
      </c>
      <c r="AV150" s="104">
        <f t="shared" si="168"/>
        <v>0</v>
      </c>
      <c r="AW150" s="104">
        <f t="shared" si="168"/>
        <v>0</v>
      </c>
      <c r="AX150" s="104">
        <f t="shared" si="168"/>
        <v>0</v>
      </c>
      <c r="AY150" s="104">
        <f t="shared" si="168"/>
        <v>0</v>
      </c>
      <c r="AZ150" s="104">
        <f t="shared" si="168"/>
        <v>0</v>
      </c>
      <c r="BA150" s="104">
        <f t="shared" si="168"/>
        <v>0</v>
      </c>
      <c r="BB150" s="104">
        <f t="shared" si="168"/>
        <v>0</v>
      </c>
      <c r="BC150" s="104">
        <f t="shared" si="168"/>
        <v>0</v>
      </c>
      <c r="BD150" s="104">
        <f t="shared" si="168"/>
        <v>0</v>
      </c>
      <c r="BE150" s="104">
        <f t="shared" si="168"/>
        <v>0</v>
      </c>
      <c r="BF150" s="104">
        <f t="shared" si="168"/>
        <v>0</v>
      </c>
      <c r="BG150" s="104">
        <f t="shared" si="168"/>
        <v>0</v>
      </c>
      <c r="BH150" s="104">
        <f t="shared" si="168"/>
        <v>0</v>
      </c>
      <c r="BI150" s="104">
        <f t="shared" si="168"/>
        <v>0</v>
      </c>
      <c r="BJ150" s="104">
        <f t="shared" si="168"/>
        <v>0</v>
      </c>
      <c r="BK150" s="104">
        <f t="shared" si="168"/>
        <v>0</v>
      </c>
      <c r="BL150" s="104">
        <f t="shared" si="168"/>
        <v>0</v>
      </c>
      <c r="BM150" s="104">
        <f t="shared" si="168"/>
        <v>0</v>
      </c>
      <c r="BN150" s="104">
        <f t="shared" si="168"/>
        <v>0</v>
      </c>
      <c r="BO150" s="104">
        <f t="shared" si="168"/>
        <v>0</v>
      </c>
      <c r="BP150" s="164">
        <f t="shared" si="151"/>
        <v>0</v>
      </c>
    </row>
    <row r="151" spans="1:69" ht="45" x14ac:dyDescent="0.25">
      <c r="A151" s="31">
        <v>144</v>
      </c>
      <c r="B151" s="78" t="s">
        <v>855</v>
      </c>
      <c r="C151" s="31" t="s">
        <v>324</v>
      </c>
      <c r="D151" s="31" t="s">
        <v>325</v>
      </c>
      <c r="E151" s="31" t="s">
        <v>304</v>
      </c>
      <c r="F151" s="145">
        <v>0</v>
      </c>
      <c r="G151" s="146">
        <v>16391</v>
      </c>
      <c r="H151" s="181">
        <f t="shared" si="152"/>
        <v>1</v>
      </c>
      <c r="I151" s="183">
        <v>0</v>
      </c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  <c r="AI151" s="92"/>
      <c r="AJ151" s="161">
        <f t="shared" si="148"/>
        <v>0</v>
      </c>
      <c r="AK151" s="168"/>
      <c r="AL151" s="160">
        <f t="shared" si="153"/>
        <v>0</v>
      </c>
      <c r="AM151" s="162">
        <f t="shared" si="154"/>
        <v>0</v>
      </c>
      <c r="AN151" s="157">
        <f t="shared" si="149"/>
        <v>0</v>
      </c>
      <c r="AO151" s="171"/>
      <c r="AP151" s="104">
        <f t="shared" ref="AP151:BO151" si="169">J151*$I$151</f>
        <v>0</v>
      </c>
      <c r="AQ151" s="104">
        <f t="shared" si="169"/>
        <v>0</v>
      </c>
      <c r="AR151" s="104">
        <f t="shared" si="169"/>
        <v>0</v>
      </c>
      <c r="AS151" s="104">
        <f t="shared" si="169"/>
        <v>0</v>
      </c>
      <c r="AT151" s="104">
        <f t="shared" si="169"/>
        <v>0</v>
      </c>
      <c r="AU151" s="104">
        <f t="shared" si="169"/>
        <v>0</v>
      </c>
      <c r="AV151" s="104">
        <f t="shared" si="169"/>
        <v>0</v>
      </c>
      <c r="AW151" s="104">
        <f t="shared" si="169"/>
        <v>0</v>
      </c>
      <c r="AX151" s="104">
        <f t="shared" si="169"/>
        <v>0</v>
      </c>
      <c r="AY151" s="104">
        <f t="shared" si="169"/>
        <v>0</v>
      </c>
      <c r="AZ151" s="104">
        <f t="shared" si="169"/>
        <v>0</v>
      </c>
      <c r="BA151" s="104">
        <f t="shared" si="169"/>
        <v>0</v>
      </c>
      <c r="BB151" s="104">
        <f t="shared" si="169"/>
        <v>0</v>
      </c>
      <c r="BC151" s="104">
        <f t="shared" si="169"/>
        <v>0</v>
      </c>
      <c r="BD151" s="104">
        <f t="shared" si="169"/>
        <v>0</v>
      </c>
      <c r="BE151" s="104">
        <f t="shared" si="169"/>
        <v>0</v>
      </c>
      <c r="BF151" s="104">
        <f t="shared" si="169"/>
        <v>0</v>
      </c>
      <c r="BG151" s="104">
        <f t="shared" si="169"/>
        <v>0</v>
      </c>
      <c r="BH151" s="104">
        <f t="shared" si="169"/>
        <v>0</v>
      </c>
      <c r="BI151" s="104">
        <f t="shared" si="169"/>
        <v>0</v>
      </c>
      <c r="BJ151" s="104">
        <f t="shared" si="169"/>
        <v>0</v>
      </c>
      <c r="BK151" s="104">
        <f t="shared" si="169"/>
        <v>0</v>
      </c>
      <c r="BL151" s="104">
        <f t="shared" si="169"/>
        <v>0</v>
      </c>
      <c r="BM151" s="104">
        <f t="shared" si="169"/>
        <v>0</v>
      </c>
      <c r="BN151" s="104">
        <f t="shared" si="169"/>
        <v>0</v>
      </c>
      <c r="BO151" s="104">
        <f t="shared" si="169"/>
        <v>0</v>
      </c>
      <c r="BP151" s="164">
        <f t="shared" si="151"/>
        <v>0</v>
      </c>
    </row>
    <row r="152" spans="1:69" ht="45" x14ac:dyDescent="0.25">
      <c r="A152" s="31">
        <v>145</v>
      </c>
      <c r="B152" s="78" t="s">
        <v>855</v>
      </c>
      <c r="C152" s="31" t="s">
        <v>326</v>
      </c>
      <c r="D152" s="31" t="s">
        <v>327</v>
      </c>
      <c r="E152" s="31" t="s">
        <v>148</v>
      </c>
      <c r="F152" s="145">
        <v>1135</v>
      </c>
      <c r="G152" s="146">
        <v>3638</v>
      </c>
      <c r="H152" s="181">
        <f t="shared" si="152"/>
        <v>0.19999999999999998</v>
      </c>
      <c r="I152" s="183">
        <v>2910.4</v>
      </c>
      <c r="J152" s="92">
        <v>200</v>
      </c>
      <c r="K152" s="92"/>
      <c r="L152" s="92"/>
      <c r="M152" s="92"/>
      <c r="N152" s="92"/>
      <c r="O152" s="92"/>
      <c r="P152" s="92"/>
      <c r="Q152" s="92">
        <v>30</v>
      </c>
      <c r="R152" s="92">
        <v>5</v>
      </c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161">
        <f t="shared" si="148"/>
        <v>235</v>
      </c>
      <c r="AK152" s="168"/>
      <c r="AL152" s="160">
        <f t="shared" si="153"/>
        <v>683944</v>
      </c>
      <c r="AM152" s="162">
        <f t="shared" si="154"/>
        <v>0</v>
      </c>
      <c r="AN152" s="157">
        <f t="shared" si="149"/>
        <v>683944</v>
      </c>
      <c r="AO152" s="171"/>
      <c r="AP152" s="104">
        <f t="shared" ref="AP152:BO152" si="170">J152*$I$152</f>
        <v>582080</v>
      </c>
      <c r="AQ152" s="104">
        <f t="shared" si="170"/>
        <v>0</v>
      </c>
      <c r="AR152" s="104">
        <f t="shared" si="170"/>
        <v>0</v>
      </c>
      <c r="AS152" s="104">
        <f t="shared" si="170"/>
        <v>0</v>
      </c>
      <c r="AT152" s="104">
        <f t="shared" si="170"/>
        <v>0</v>
      </c>
      <c r="AU152" s="104">
        <f t="shared" si="170"/>
        <v>0</v>
      </c>
      <c r="AV152" s="104">
        <f t="shared" si="170"/>
        <v>0</v>
      </c>
      <c r="AW152" s="104">
        <f t="shared" si="170"/>
        <v>87312</v>
      </c>
      <c r="AX152" s="104">
        <f t="shared" si="170"/>
        <v>14552</v>
      </c>
      <c r="AY152" s="104">
        <f t="shared" si="170"/>
        <v>0</v>
      </c>
      <c r="AZ152" s="104">
        <f t="shared" si="170"/>
        <v>0</v>
      </c>
      <c r="BA152" s="104">
        <f t="shared" si="170"/>
        <v>0</v>
      </c>
      <c r="BB152" s="104">
        <f t="shared" si="170"/>
        <v>0</v>
      </c>
      <c r="BC152" s="104">
        <f t="shared" si="170"/>
        <v>0</v>
      </c>
      <c r="BD152" s="104">
        <f t="shared" si="170"/>
        <v>0</v>
      </c>
      <c r="BE152" s="104">
        <f t="shared" si="170"/>
        <v>0</v>
      </c>
      <c r="BF152" s="104">
        <f t="shared" si="170"/>
        <v>0</v>
      </c>
      <c r="BG152" s="104">
        <f t="shared" si="170"/>
        <v>0</v>
      </c>
      <c r="BH152" s="104">
        <f t="shared" si="170"/>
        <v>0</v>
      </c>
      <c r="BI152" s="104">
        <f t="shared" si="170"/>
        <v>0</v>
      </c>
      <c r="BJ152" s="104">
        <f t="shared" si="170"/>
        <v>0</v>
      </c>
      <c r="BK152" s="104">
        <f t="shared" si="170"/>
        <v>0</v>
      </c>
      <c r="BL152" s="104">
        <f t="shared" si="170"/>
        <v>0</v>
      </c>
      <c r="BM152" s="104">
        <f t="shared" si="170"/>
        <v>0</v>
      </c>
      <c r="BN152" s="104">
        <f t="shared" si="170"/>
        <v>0</v>
      </c>
      <c r="BO152" s="104">
        <f t="shared" si="170"/>
        <v>0</v>
      </c>
      <c r="BP152" s="164">
        <f t="shared" si="151"/>
        <v>683944</v>
      </c>
      <c r="BQ152" s="55"/>
    </row>
    <row r="153" spans="1:69" ht="45" x14ac:dyDescent="0.25">
      <c r="A153" s="31">
        <v>146</v>
      </c>
      <c r="B153" s="78" t="s">
        <v>855</v>
      </c>
      <c r="C153" s="31" t="s">
        <v>328</v>
      </c>
      <c r="D153" s="31" t="s">
        <v>329</v>
      </c>
      <c r="E153" s="31" t="s">
        <v>148</v>
      </c>
      <c r="F153" s="145">
        <v>40</v>
      </c>
      <c r="G153" s="146">
        <v>3764</v>
      </c>
      <c r="H153" s="181">
        <f t="shared" si="152"/>
        <v>0.20000000000000004</v>
      </c>
      <c r="I153" s="183">
        <v>3011.2</v>
      </c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161">
        <f t="shared" si="148"/>
        <v>0</v>
      </c>
      <c r="AK153" s="168"/>
      <c r="AL153" s="160">
        <f t="shared" si="153"/>
        <v>0</v>
      </c>
      <c r="AM153" s="162">
        <f t="shared" si="154"/>
        <v>0</v>
      </c>
      <c r="AN153" s="157">
        <f t="shared" si="149"/>
        <v>0</v>
      </c>
      <c r="AO153" s="171"/>
      <c r="AP153" s="104">
        <f t="shared" ref="AP153:BO153" si="171">J153*$I$153</f>
        <v>0</v>
      </c>
      <c r="AQ153" s="104">
        <f t="shared" si="171"/>
        <v>0</v>
      </c>
      <c r="AR153" s="104">
        <f t="shared" si="171"/>
        <v>0</v>
      </c>
      <c r="AS153" s="104">
        <f t="shared" si="171"/>
        <v>0</v>
      </c>
      <c r="AT153" s="104">
        <f t="shared" si="171"/>
        <v>0</v>
      </c>
      <c r="AU153" s="104">
        <f t="shared" si="171"/>
        <v>0</v>
      </c>
      <c r="AV153" s="104">
        <f t="shared" si="171"/>
        <v>0</v>
      </c>
      <c r="AW153" s="104">
        <f t="shared" si="171"/>
        <v>0</v>
      </c>
      <c r="AX153" s="104">
        <f t="shared" si="171"/>
        <v>0</v>
      </c>
      <c r="AY153" s="104">
        <f t="shared" si="171"/>
        <v>0</v>
      </c>
      <c r="AZ153" s="104">
        <f t="shared" si="171"/>
        <v>0</v>
      </c>
      <c r="BA153" s="104">
        <f t="shared" si="171"/>
        <v>0</v>
      </c>
      <c r="BB153" s="104">
        <f t="shared" si="171"/>
        <v>0</v>
      </c>
      <c r="BC153" s="104">
        <f t="shared" si="171"/>
        <v>0</v>
      </c>
      <c r="BD153" s="104">
        <f t="shared" si="171"/>
        <v>0</v>
      </c>
      <c r="BE153" s="104">
        <f t="shared" si="171"/>
        <v>0</v>
      </c>
      <c r="BF153" s="104">
        <f t="shared" si="171"/>
        <v>0</v>
      </c>
      <c r="BG153" s="104">
        <f t="shared" si="171"/>
        <v>0</v>
      </c>
      <c r="BH153" s="104">
        <f t="shared" si="171"/>
        <v>0</v>
      </c>
      <c r="BI153" s="104">
        <f t="shared" si="171"/>
        <v>0</v>
      </c>
      <c r="BJ153" s="104">
        <f t="shared" si="171"/>
        <v>0</v>
      </c>
      <c r="BK153" s="104">
        <f t="shared" si="171"/>
        <v>0</v>
      </c>
      <c r="BL153" s="104">
        <f t="shared" si="171"/>
        <v>0</v>
      </c>
      <c r="BM153" s="104">
        <f t="shared" si="171"/>
        <v>0</v>
      </c>
      <c r="BN153" s="104">
        <f t="shared" si="171"/>
        <v>0</v>
      </c>
      <c r="BO153" s="104">
        <f t="shared" si="171"/>
        <v>0</v>
      </c>
      <c r="BP153" s="164">
        <f t="shared" si="151"/>
        <v>0</v>
      </c>
    </row>
    <row r="154" spans="1:69" ht="30" x14ac:dyDescent="0.25">
      <c r="A154" s="31">
        <v>147</v>
      </c>
      <c r="B154" s="78" t="s">
        <v>855</v>
      </c>
      <c r="C154" s="31" t="s">
        <v>330</v>
      </c>
      <c r="D154" s="31" t="s">
        <v>331</v>
      </c>
      <c r="E154" s="31" t="s">
        <v>332</v>
      </c>
      <c r="F154" s="145">
        <v>20</v>
      </c>
      <c r="G154" s="146">
        <v>2496</v>
      </c>
      <c r="H154" s="181">
        <f t="shared" si="152"/>
        <v>0.2</v>
      </c>
      <c r="I154" s="183">
        <v>1996.8</v>
      </c>
      <c r="J154" s="221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161">
        <f t="shared" si="148"/>
        <v>0</v>
      </c>
      <c r="AK154" s="168"/>
      <c r="AL154" s="160">
        <f t="shared" si="153"/>
        <v>0</v>
      </c>
      <c r="AM154" s="162">
        <f t="shared" si="154"/>
        <v>0</v>
      </c>
      <c r="AN154" s="157">
        <f t="shared" si="149"/>
        <v>0</v>
      </c>
      <c r="AO154" s="171"/>
      <c r="AP154" s="104">
        <f t="shared" ref="AP154:BO154" si="172">J154*$I$154</f>
        <v>0</v>
      </c>
      <c r="AQ154" s="104">
        <f t="shared" si="172"/>
        <v>0</v>
      </c>
      <c r="AR154" s="104">
        <f t="shared" si="172"/>
        <v>0</v>
      </c>
      <c r="AS154" s="104">
        <f t="shared" si="172"/>
        <v>0</v>
      </c>
      <c r="AT154" s="104">
        <f t="shared" si="172"/>
        <v>0</v>
      </c>
      <c r="AU154" s="104">
        <f t="shared" si="172"/>
        <v>0</v>
      </c>
      <c r="AV154" s="104">
        <f t="shared" si="172"/>
        <v>0</v>
      </c>
      <c r="AW154" s="104">
        <f t="shared" si="172"/>
        <v>0</v>
      </c>
      <c r="AX154" s="104">
        <f t="shared" si="172"/>
        <v>0</v>
      </c>
      <c r="AY154" s="104">
        <f t="shared" si="172"/>
        <v>0</v>
      </c>
      <c r="AZ154" s="104">
        <f t="shared" si="172"/>
        <v>0</v>
      </c>
      <c r="BA154" s="104">
        <f t="shared" si="172"/>
        <v>0</v>
      </c>
      <c r="BB154" s="104">
        <f t="shared" si="172"/>
        <v>0</v>
      </c>
      <c r="BC154" s="104">
        <f t="shared" si="172"/>
        <v>0</v>
      </c>
      <c r="BD154" s="104">
        <f t="shared" si="172"/>
        <v>0</v>
      </c>
      <c r="BE154" s="104">
        <f t="shared" si="172"/>
        <v>0</v>
      </c>
      <c r="BF154" s="104">
        <f t="shared" si="172"/>
        <v>0</v>
      </c>
      <c r="BG154" s="104">
        <f t="shared" si="172"/>
        <v>0</v>
      </c>
      <c r="BH154" s="104">
        <f t="shared" si="172"/>
        <v>0</v>
      </c>
      <c r="BI154" s="104">
        <f t="shared" si="172"/>
        <v>0</v>
      </c>
      <c r="BJ154" s="104">
        <f t="shared" si="172"/>
        <v>0</v>
      </c>
      <c r="BK154" s="104">
        <f t="shared" si="172"/>
        <v>0</v>
      </c>
      <c r="BL154" s="104">
        <f t="shared" si="172"/>
        <v>0</v>
      </c>
      <c r="BM154" s="104">
        <f t="shared" si="172"/>
        <v>0</v>
      </c>
      <c r="BN154" s="104">
        <f t="shared" si="172"/>
        <v>0</v>
      </c>
      <c r="BO154" s="104">
        <f t="shared" si="172"/>
        <v>0</v>
      </c>
      <c r="BP154" s="164">
        <f t="shared" si="151"/>
        <v>0</v>
      </c>
    </row>
    <row r="155" spans="1:69" ht="45" x14ac:dyDescent="0.25">
      <c r="A155" s="105">
        <v>148</v>
      </c>
      <c r="B155" s="78" t="s">
        <v>854</v>
      </c>
      <c r="C155" s="31" t="s">
        <v>333</v>
      </c>
      <c r="D155" s="31" t="s">
        <v>334</v>
      </c>
      <c r="E155" s="31" t="s">
        <v>335</v>
      </c>
      <c r="F155" s="145">
        <v>0</v>
      </c>
      <c r="G155" s="146">
        <v>1105</v>
      </c>
      <c r="H155" s="181">
        <f t="shared" si="152"/>
        <v>1</v>
      </c>
      <c r="I155" s="183">
        <v>0</v>
      </c>
      <c r="J155" s="220"/>
      <c r="K155" s="220"/>
      <c r="L155" s="92"/>
      <c r="M155" s="92"/>
      <c r="N155" s="220"/>
      <c r="O155" s="92"/>
      <c r="P155" s="92"/>
      <c r="Q155" s="220"/>
      <c r="R155" s="220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161">
        <f t="shared" si="148"/>
        <v>0</v>
      </c>
      <c r="AK155" s="168"/>
      <c r="AL155" s="160">
        <f t="shared" si="153"/>
        <v>0</v>
      </c>
      <c r="AM155" s="162">
        <f t="shared" si="154"/>
        <v>0</v>
      </c>
      <c r="AN155" s="157">
        <f t="shared" si="149"/>
        <v>0</v>
      </c>
      <c r="AO155" s="171"/>
      <c r="AP155" s="104">
        <f t="shared" ref="AP155:BO155" si="173">J155*$I$155</f>
        <v>0</v>
      </c>
      <c r="AQ155" s="104">
        <f t="shared" si="173"/>
        <v>0</v>
      </c>
      <c r="AR155" s="104">
        <f t="shared" si="173"/>
        <v>0</v>
      </c>
      <c r="AS155" s="104">
        <f t="shared" si="173"/>
        <v>0</v>
      </c>
      <c r="AT155" s="104">
        <f t="shared" si="173"/>
        <v>0</v>
      </c>
      <c r="AU155" s="104">
        <f t="shared" si="173"/>
        <v>0</v>
      </c>
      <c r="AV155" s="104">
        <f t="shared" si="173"/>
        <v>0</v>
      </c>
      <c r="AW155" s="104">
        <f t="shared" si="173"/>
        <v>0</v>
      </c>
      <c r="AX155" s="104">
        <f t="shared" si="173"/>
        <v>0</v>
      </c>
      <c r="AY155" s="104">
        <f t="shared" si="173"/>
        <v>0</v>
      </c>
      <c r="AZ155" s="104">
        <f t="shared" si="173"/>
        <v>0</v>
      </c>
      <c r="BA155" s="104">
        <f t="shared" si="173"/>
        <v>0</v>
      </c>
      <c r="BB155" s="104">
        <f t="shared" si="173"/>
        <v>0</v>
      </c>
      <c r="BC155" s="104">
        <f t="shared" si="173"/>
        <v>0</v>
      </c>
      <c r="BD155" s="104">
        <f t="shared" si="173"/>
        <v>0</v>
      </c>
      <c r="BE155" s="104">
        <f t="shared" si="173"/>
        <v>0</v>
      </c>
      <c r="BF155" s="104">
        <f t="shared" si="173"/>
        <v>0</v>
      </c>
      <c r="BG155" s="104">
        <f t="shared" si="173"/>
        <v>0</v>
      </c>
      <c r="BH155" s="104">
        <f t="shared" si="173"/>
        <v>0</v>
      </c>
      <c r="BI155" s="104">
        <f t="shared" si="173"/>
        <v>0</v>
      </c>
      <c r="BJ155" s="104">
        <f t="shared" si="173"/>
        <v>0</v>
      </c>
      <c r="BK155" s="104">
        <f t="shared" si="173"/>
        <v>0</v>
      </c>
      <c r="BL155" s="104">
        <f t="shared" si="173"/>
        <v>0</v>
      </c>
      <c r="BM155" s="104">
        <f t="shared" si="173"/>
        <v>0</v>
      </c>
      <c r="BN155" s="104">
        <f t="shared" si="173"/>
        <v>0</v>
      </c>
      <c r="BO155" s="104">
        <f t="shared" si="173"/>
        <v>0</v>
      </c>
      <c r="BP155" s="164">
        <f t="shared" si="151"/>
        <v>0</v>
      </c>
    </row>
    <row r="156" spans="1:69" ht="30" x14ac:dyDescent="0.25">
      <c r="A156" s="31">
        <v>149</v>
      </c>
      <c r="B156" s="78" t="s">
        <v>854</v>
      </c>
      <c r="C156" s="31" t="s">
        <v>336</v>
      </c>
      <c r="D156" s="31" t="s">
        <v>337</v>
      </c>
      <c r="E156" s="31" t="s">
        <v>335</v>
      </c>
      <c r="F156" s="145">
        <v>13</v>
      </c>
      <c r="G156" s="146">
        <v>2975</v>
      </c>
      <c r="H156" s="181">
        <f t="shared" si="152"/>
        <v>0.2</v>
      </c>
      <c r="I156" s="183">
        <v>2380</v>
      </c>
      <c r="J156" s="222"/>
      <c r="K156" s="222"/>
      <c r="L156" s="92"/>
      <c r="M156" s="92"/>
      <c r="N156" s="222"/>
      <c r="O156" s="92"/>
      <c r="P156" s="92"/>
      <c r="Q156" s="222"/>
      <c r="R156" s="222">
        <v>3</v>
      </c>
      <c r="S156" s="92"/>
      <c r="T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  <c r="AH156" s="92"/>
      <c r="AI156" s="92"/>
      <c r="AJ156" s="161">
        <f t="shared" si="148"/>
        <v>3</v>
      </c>
      <c r="AK156" s="168"/>
      <c r="AL156" s="160">
        <f t="shared" si="153"/>
        <v>7140</v>
      </c>
      <c r="AM156" s="162">
        <f t="shared" si="154"/>
        <v>0</v>
      </c>
      <c r="AN156" s="157">
        <f t="shared" si="149"/>
        <v>7140</v>
      </c>
      <c r="AO156" s="171"/>
      <c r="AP156" s="104">
        <f t="shared" ref="AP156:BO156" si="174">J156*$I$156</f>
        <v>0</v>
      </c>
      <c r="AQ156" s="104">
        <f t="shared" si="174"/>
        <v>0</v>
      </c>
      <c r="AR156" s="104">
        <f t="shared" si="174"/>
        <v>0</v>
      </c>
      <c r="AS156" s="104">
        <f t="shared" si="174"/>
        <v>0</v>
      </c>
      <c r="AT156" s="104">
        <f t="shared" si="174"/>
        <v>0</v>
      </c>
      <c r="AU156" s="104">
        <f t="shared" si="174"/>
        <v>0</v>
      </c>
      <c r="AV156" s="104">
        <f t="shared" si="174"/>
        <v>0</v>
      </c>
      <c r="AW156" s="104">
        <f t="shared" si="174"/>
        <v>0</v>
      </c>
      <c r="AX156" s="104">
        <f t="shared" si="174"/>
        <v>7140</v>
      </c>
      <c r="AY156" s="104">
        <f t="shared" si="174"/>
        <v>0</v>
      </c>
      <c r="AZ156" s="104">
        <f t="shared" si="174"/>
        <v>0</v>
      </c>
      <c r="BA156" s="104">
        <f t="shared" si="174"/>
        <v>0</v>
      </c>
      <c r="BB156" s="104">
        <f t="shared" si="174"/>
        <v>0</v>
      </c>
      <c r="BC156" s="104">
        <f t="shared" si="174"/>
        <v>0</v>
      </c>
      <c r="BD156" s="104">
        <f t="shared" si="174"/>
        <v>0</v>
      </c>
      <c r="BE156" s="104">
        <f t="shared" si="174"/>
        <v>0</v>
      </c>
      <c r="BF156" s="104">
        <f t="shared" si="174"/>
        <v>0</v>
      </c>
      <c r="BG156" s="104">
        <f t="shared" si="174"/>
        <v>0</v>
      </c>
      <c r="BH156" s="104">
        <f t="shared" si="174"/>
        <v>0</v>
      </c>
      <c r="BI156" s="104">
        <f t="shared" si="174"/>
        <v>0</v>
      </c>
      <c r="BJ156" s="104">
        <f t="shared" si="174"/>
        <v>0</v>
      </c>
      <c r="BK156" s="104">
        <f t="shared" si="174"/>
        <v>0</v>
      </c>
      <c r="BL156" s="104">
        <f t="shared" si="174"/>
        <v>0</v>
      </c>
      <c r="BM156" s="104">
        <f t="shared" si="174"/>
        <v>0</v>
      </c>
      <c r="BN156" s="104">
        <f t="shared" si="174"/>
        <v>0</v>
      </c>
      <c r="BO156" s="104">
        <f t="shared" si="174"/>
        <v>0</v>
      </c>
      <c r="BP156" s="164">
        <f t="shared" si="151"/>
        <v>7140</v>
      </c>
      <c r="BQ156" s="55"/>
    </row>
    <row r="157" spans="1:69" ht="30" x14ac:dyDescent="0.25">
      <c r="A157" s="31">
        <v>150</v>
      </c>
      <c r="B157" s="78" t="s">
        <v>854</v>
      </c>
      <c r="C157" s="31" t="s">
        <v>338</v>
      </c>
      <c r="D157" s="31" t="s">
        <v>339</v>
      </c>
      <c r="E157" s="31" t="s">
        <v>340</v>
      </c>
      <c r="F157" s="145">
        <v>13</v>
      </c>
      <c r="G157" s="146">
        <v>3658</v>
      </c>
      <c r="H157" s="181">
        <f t="shared" si="152"/>
        <v>0.19999999999999998</v>
      </c>
      <c r="I157" s="183">
        <v>2926.4</v>
      </c>
      <c r="J157" s="92"/>
      <c r="K157" s="92"/>
      <c r="L157" s="92"/>
      <c r="M157" s="92"/>
      <c r="N157" s="92"/>
      <c r="O157" s="92"/>
      <c r="P157" s="92"/>
      <c r="Q157" s="92"/>
      <c r="R157" s="92">
        <v>3</v>
      </c>
      <c r="S157" s="92"/>
      <c r="T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  <c r="AH157" s="92"/>
      <c r="AI157" s="92"/>
      <c r="AJ157" s="161">
        <f t="shared" si="148"/>
        <v>3</v>
      </c>
      <c r="AK157" s="168"/>
      <c r="AL157" s="160">
        <f t="shared" si="153"/>
        <v>8779.2000000000007</v>
      </c>
      <c r="AM157" s="162">
        <f t="shared" si="154"/>
        <v>0</v>
      </c>
      <c r="AN157" s="157">
        <f t="shared" si="149"/>
        <v>8779.2000000000007</v>
      </c>
      <c r="AO157" s="171"/>
      <c r="AP157" s="104">
        <f t="shared" ref="AP157:BO157" si="175">J157*$I$157</f>
        <v>0</v>
      </c>
      <c r="AQ157" s="104">
        <f t="shared" si="175"/>
        <v>0</v>
      </c>
      <c r="AR157" s="104">
        <f t="shared" si="175"/>
        <v>0</v>
      </c>
      <c r="AS157" s="104">
        <f t="shared" si="175"/>
        <v>0</v>
      </c>
      <c r="AT157" s="104">
        <f t="shared" si="175"/>
        <v>0</v>
      </c>
      <c r="AU157" s="104">
        <f t="shared" si="175"/>
        <v>0</v>
      </c>
      <c r="AV157" s="104">
        <f t="shared" si="175"/>
        <v>0</v>
      </c>
      <c r="AW157" s="104">
        <f t="shared" si="175"/>
        <v>0</v>
      </c>
      <c r="AX157" s="104">
        <f t="shared" si="175"/>
        <v>8779.2000000000007</v>
      </c>
      <c r="AY157" s="104">
        <f t="shared" si="175"/>
        <v>0</v>
      </c>
      <c r="AZ157" s="104">
        <f t="shared" si="175"/>
        <v>0</v>
      </c>
      <c r="BA157" s="104">
        <f t="shared" si="175"/>
        <v>0</v>
      </c>
      <c r="BB157" s="104">
        <f t="shared" si="175"/>
        <v>0</v>
      </c>
      <c r="BC157" s="104">
        <f t="shared" si="175"/>
        <v>0</v>
      </c>
      <c r="BD157" s="104">
        <f t="shared" si="175"/>
        <v>0</v>
      </c>
      <c r="BE157" s="104">
        <f t="shared" si="175"/>
        <v>0</v>
      </c>
      <c r="BF157" s="104">
        <f t="shared" si="175"/>
        <v>0</v>
      </c>
      <c r="BG157" s="104">
        <f t="shared" si="175"/>
        <v>0</v>
      </c>
      <c r="BH157" s="104">
        <f t="shared" si="175"/>
        <v>0</v>
      </c>
      <c r="BI157" s="104">
        <f t="shared" si="175"/>
        <v>0</v>
      </c>
      <c r="BJ157" s="104">
        <f t="shared" si="175"/>
        <v>0</v>
      </c>
      <c r="BK157" s="104">
        <f t="shared" si="175"/>
        <v>0</v>
      </c>
      <c r="BL157" s="104">
        <f t="shared" si="175"/>
        <v>0</v>
      </c>
      <c r="BM157" s="104">
        <f t="shared" si="175"/>
        <v>0</v>
      </c>
      <c r="BN157" s="104">
        <f t="shared" si="175"/>
        <v>0</v>
      </c>
      <c r="BO157" s="104">
        <f t="shared" si="175"/>
        <v>0</v>
      </c>
      <c r="BP157" s="164">
        <f t="shared" si="151"/>
        <v>8779.2000000000007</v>
      </c>
      <c r="BQ157" s="55"/>
    </row>
    <row r="158" spans="1:69" ht="30" x14ac:dyDescent="0.25">
      <c r="A158" s="31">
        <v>151</v>
      </c>
      <c r="B158" s="78" t="s">
        <v>854</v>
      </c>
      <c r="C158" s="31" t="s">
        <v>341</v>
      </c>
      <c r="D158" s="31" t="s">
        <v>342</v>
      </c>
      <c r="E158" s="31" t="s">
        <v>335</v>
      </c>
      <c r="F158" s="145">
        <v>13</v>
      </c>
      <c r="G158" s="146">
        <v>4172</v>
      </c>
      <c r="H158" s="181">
        <f t="shared" si="152"/>
        <v>0.2</v>
      </c>
      <c r="I158" s="183">
        <v>3337.6</v>
      </c>
      <c r="J158" s="92">
        <v>150</v>
      </c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  <c r="AH158" s="92"/>
      <c r="AI158" s="92"/>
      <c r="AJ158" s="161">
        <f t="shared" si="148"/>
        <v>150</v>
      </c>
      <c r="AK158" s="168"/>
      <c r="AL158" s="160">
        <f t="shared" si="153"/>
        <v>500640</v>
      </c>
      <c r="AM158" s="162">
        <f t="shared" si="154"/>
        <v>0</v>
      </c>
      <c r="AN158" s="157">
        <f t="shared" si="149"/>
        <v>500640</v>
      </c>
      <c r="AO158" s="171"/>
      <c r="AP158" s="104">
        <f t="shared" ref="AP158:BO158" si="176">J158*$I$158</f>
        <v>500640</v>
      </c>
      <c r="AQ158" s="104">
        <f t="shared" si="176"/>
        <v>0</v>
      </c>
      <c r="AR158" s="104">
        <f t="shared" si="176"/>
        <v>0</v>
      </c>
      <c r="AS158" s="104">
        <f t="shared" si="176"/>
        <v>0</v>
      </c>
      <c r="AT158" s="104">
        <f t="shared" si="176"/>
        <v>0</v>
      </c>
      <c r="AU158" s="104">
        <f t="shared" si="176"/>
        <v>0</v>
      </c>
      <c r="AV158" s="104">
        <f t="shared" si="176"/>
        <v>0</v>
      </c>
      <c r="AW158" s="104">
        <f t="shared" si="176"/>
        <v>0</v>
      </c>
      <c r="AX158" s="104">
        <f t="shared" si="176"/>
        <v>0</v>
      </c>
      <c r="AY158" s="104">
        <f t="shared" si="176"/>
        <v>0</v>
      </c>
      <c r="AZ158" s="104">
        <f t="shared" si="176"/>
        <v>0</v>
      </c>
      <c r="BA158" s="104">
        <f t="shared" si="176"/>
        <v>0</v>
      </c>
      <c r="BB158" s="104">
        <f t="shared" si="176"/>
        <v>0</v>
      </c>
      <c r="BC158" s="104">
        <f t="shared" si="176"/>
        <v>0</v>
      </c>
      <c r="BD158" s="104">
        <f t="shared" si="176"/>
        <v>0</v>
      </c>
      <c r="BE158" s="104">
        <f t="shared" si="176"/>
        <v>0</v>
      </c>
      <c r="BF158" s="104">
        <f t="shared" si="176"/>
        <v>0</v>
      </c>
      <c r="BG158" s="104">
        <f t="shared" si="176"/>
        <v>0</v>
      </c>
      <c r="BH158" s="104">
        <f t="shared" si="176"/>
        <v>0</v>
      </c>
      <c r="BI158" s="104">
        <f t="shared" si="176"/>
        <v>0</v>
      </c>
      <c r="BJ158" s="104">
        <f t="shared" si="176"/>
        <v>0</v>
      </c>
      <c r="BK158" s="104">
        <f t="shared" si="176"/>
        <v>0</v>
      </c>
      <c r="BL158" s="104">
        <f t="shared" si="176"/>
        <v>0</v>
      </c>
      <c r="BM158" s="104">
        <f t="shared" si="176"/>
        <v>0</v>
      </c>
      <c r="BN158" s="104">
        <f t="shared" si="176"/>
        <v>0</v>
      </c>
      <c r="BO158" s="104">
        <f t="shared" si="176"/>
        <v>0</v>
      </c>
      <c r="BP158" s="164">
        <f t="shared" si="151"/>
        <v>500640</v>
      </c>
      <c r="BQ158" s="55"/>
    </row>
    <row r="159" spans="1:69" ht="60" x14ac:dyDescent="0.25">
      <c r="A159" s="105">
        <v>152</v>
      </c>
      <c r="B159" s="78" t="s">
        <v>854</v>
      </c>
      <c r="C159" s="31" t="s">
        <v>343</v>
      </c>
      <c r="D159" s="31" t="s">
        <v>344</v>
      </c>
      <c r="E159" s="31" t="s">
        <v>345</v>
      </c>
      <c r="F159" s="145">
        <v>0</v>
      </c>
      <c r="G159" s="146">
        <v>719</v>
      </c>
      <c r="H159" s="181">
        <f t="shared" si="152"/>
        <v>1</v>
      </c>
      <c r="I159" s="183">
        <v>0</v>
      </c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  <c r="AH159" s="92"/>
      <c r="AI159" s="92"/>
      <c r="AJ159" s="161">
        <f t="shared" si="148"/>
        <v>0</v>
      </c>
      <c r="AK159" s="168"/>
      <c r="AL159" s="160">
        <f t="shared" si="153"/>
        <v>0</v>
      </c>
      <c r="AM159" s="162">
        <f t="shared" si="154"/>
        <v>0</v>
      </c>
      <c r="AN159" s="157">
        <f t="shared" si="149"/>
        <v>0</v>
      </c>
      <c r="AO159" s="171"/>
      <c r="AP159" s="104">
        <f t="shared" ref="AP159:BO159" si="177">J159*$I$159</f>
        <v>0</v>
      </c>
      <c r="AQ159" s="104">
        <f t="shared" si="177"/>
        <v>0</v>
      </c>
      <c r="AR159" s="104">
        <f t="shared" si="177"/>
        <v>0</v>
      </c>
      <c r="AS159" s="104">
        <f t="shared" si="177"/>
        <v>0</v>
      </c>
      <c r="AT159" s="104">
        <f t="shared" si="177"/>
        <v>0</v>
      </c>
      <c r="AU159" s="104">
        <f t="shared" si="177"/>
        <v>0</v>
      </c>
      <c r="AV159" s="104">
        <f t="shared" si="177"/>
        <v>0</v>
      </c>
      <c r="AW159" s="104">
        <f t="shared" si="177"/>
        <v>0</v>
      </c>
      <c r="AX159" s="104">
        <f t="shared" si="177"/>
        <v>0</v>
      </c>
      <c r="AY159" s="104">
        <f t="shared" si="177"/>
        <v>0</v>
      </c>
      <c r="AZ159" s="104">
        <f t="shared" si="177"/>
        <v>0</v>
      </c>
      <c r="BA159" s="104">
        <f t="shared" si="177"/>
        <v>0</v>
      </c>
      <c r="BB159" s="104">
        <f t="shared" si="177"/>
        <v>0</v>
      </c>
      <c r="BC159" s="104">
        <f t="shared" si="177"/>
        <v>0</v>
      </c>
      <c r="BD159" s="104">
        <f t="shared" si="177"/>
        <v>0</v>
      </c>
      <c r="BE159" s="104">
        <f t="shared" si="177"/>
        <v>0</v>
      </c>
      <c r="BF159" s="104">
        <f t="shared" si="177"/>
        <v>0</v>
      </c>
      <c r="BG159" s="104">
        <f t="shared" si="177"/>
        <v>0</v>
      </c>
      <c r="BH159" s="104">
        <f t="shared" si="177"/>
        <v>0</v>
      </c>
      <c r="BI159" s="104">
        <f t="shared" si="177"/>
        <v>0</v>
      </c>
      <c r="BJ159" s="104">
        <f t="shared" si="177"/>
        <v>0</v>
      </c>
      <c r="BK159" s="104">
        <f t="shared" si="177"/>
        <v>0</v>
      </c>
      <c r="BL159" s="104">
        <f t="shared" si="177"/>
        <v>0</v>
      </c>
      <c r="BM159" s="104">
        <f t="shared" si="177"/>
        <v>0</v>
      </c>
      <c r="BN159" s="104">
        <f t="shared" si="177"/>
        <v>0</v>
      </c>
      <c r="BO159" s="104">
        <f t="shared" si="177"/>
        <v>0</v>
      </c>
      <c r="BP159" s="164">
        <f t="shared" si="151"/>
        <v>0</v>
      </c>
    </row>
    <row r="160" spans="1:69" ht="60" x14ac:dyDescent="0.25">
      <c r="A160" s="31">
        <v>153</v>
      </c>
      <c r="B160" s="78" t="s">
        <v>854</v>
      </c>
      <c r="C160" s="31" t="s">
        <v>346</v>
      </c>
      <c r="D160" s="31" t="s">
        <v>347</v>
      </c>
      <c r="E160" s="31" t="s">
        <v>345</v>
      </c>
      <c r="F160" s="145">
        <v>59</v>
      </c>
      <c r="G160" s="146">
        <v>1201</v>
      </c>
      <c r="H160" s="181">
        <f t="shared" si="152"/>
        <v>0.20000000000000004</v>
      </c>
      <c r="I160" s="183">
        <v>960.8</v>
      </c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  <c r="AH160" s="92"/>
      <c r="AI160" s="92"/>
      <c r="AJ160" s="161">
        <f t="shared" si="148"/>
        <v>0</v>
      </c>
      <c r="AK160" s="168"/>
      <c r="AL160" s="160">
        <f t="shared" si="153"/>
        <v>0</v>
      </c>
      <c r="AM160" s="162">
        <f t="shared" si="154"/>
        <v>0</v>
      </c>
      <c r="AN160" s="157">
        <f t="shared" si="149"/>
        <v>0</v>
      </c>
      <c r="AO160" s="171"/>
      <c r="AP160" s="104">
        <f t="shared" ref="AP160:BO160" si="178">J160*$I$160</f>
        <v>0</v>
      </c>
      <c r="AQ160" s="104">
        <f t="shared" si="178"/>
        <v>0</v>
      </c>
      <c r="AR160" s="104">
        <f t="shared" si="178"/>
        <v>0</v>
      </c>
      <c r="AS160" s="104">
        <f t="shared" si="178"/>
        <v>0</v>
      </c>
      <c r="AT160" s="104">
        <f t="shared" si="178"/>
        <v>0</v>
      </c>
      <c r="AU160" s="104">
        <f t="shared" si="178"/>
        <v>0</v>
      </c>
      <c r="AV160" s="104">
        <f t="shared" si="178"/>
        <v>0</v>
      </c>
      <c r="AW160" s="104">
        <f t="shared" si="178"/>
        <v>0</v>
      </c>
      <c r="AX160" s="104">
        <f t="shared" si="178"/>
        <v>0</v>
      </c>
      <c r="AY160" s="104">
        <f t="shared" si="178"/>
        <v>0</v>
      </c>
      <c r="AZ160" s="104">
        <f t="shared" si="178"/>
        <v>0</v>
      </c>
      <c r="BA160" s="104">
        <f t="shared" si="178"/>
        <v>0</v>
      </c>
      <c r="BB160" s="104">
        <f t="shared" si="178"/>
        <v>0</v>
      </c>
      <c r="BC160" s="104">
        <f t="shared" si="178"/>
        <v>0</v>
      </c>
      <c r="BD160" s="104">
        <f t="shared" si="178"/>
        <v>0</v>
      </c>
      <c r="BE160" s="104">
        <f t="shared" si="178"/>
        <v>0</v>
      </c>
      <c r="BF160" s="104">
        <f t="shared" si="178"/>
        <v>0</v>
      </c>
      <c r="BG160" s="104">
        <f t="shared" si="178"/>
        <v>0</v>
      </c>
      <c r="BH160" s="104">
        <f t="shared" si="178"/>
        <v>0</v>
      </c>
      <c r="BI160" s="104">
        <f t="shared" si="178"/>
        <v>0</v>
      </c>
      <c r="BJ160" s="104">
        <f t="shared" si="178"/>
        <v>0</v>
      </c>
      <c r="BK160" s="104">
        <f t="shared" si="178"/>
        <v>0</v>
      </c>
      <c r="BL160" s="104">
        <f t="shared" si="178"/>
        <v>0</v>
      </c>
      <c r="BM160" s="104">
        <f t="shared" si="178"/>
        <v>0</v>
      </c>
      <c r="BN160" s="104">
        <f t="shared" si="178"/>
        <v>0</v>
      </c>
      <c r="BO160" s="104">
        <f t="shared" si="178"/>
        <v>0</v>
      </c>
      <c r="BP160" s="164">
        <f t="shared" si="151"/>
        <v>0</v>
      </c>
    </row>
    <row r="161" spans="1:68" ht="45" x14ac:dyDescent="0.25">
      <c r="A161" s="31">
        <v>154</v>
      </c>
      <c r="B161" s="78" t="s">
        <v>854</v>
      </c>
      <c r="C161" s="31" t="s">
        <v>348</v>
      </c>
      <c r="D161" s="31" t="s">
        <v>349</v>
      </c>
      <c r="E161" s="31" t="s">
        <v>350</v>
      </c>
      <c r="F161" s="145">
        <v>0</v>
      </c>
      <c r="G161" s="146">
        <v>1046</v>
      </c>
      <c r="H161" s="181">
        <f t="shared" si="152"/>
        <v>1</v>
      </c>
      <c r="I161" s="183">
        <v>0</v>
      </c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161">
        <f t="shared" si="148"/>
        <v>0</v>
      </c>
      <c r="AK161" s="168"/>
      <c r="AL161" s="160">
        <f t="shared" si="153"/>
        <v>0</v>
      </c>
      <c r="AM161" s="162">
        <f t="shared" si="154"/>
        <v>0</v>
      </c>
      <c r="AN161" s="157">
        <f t="shared" si="149"/>
        <v>0</v>
      </c>
      <c r="AO161" s="171"/>
      <c r="AP161" s="104">
        <f t="shared" ref="AP161:BO161" si="179">J161*$I$161</f>
        <v>0</v>
      </c>
      <c r="AQ161" s="104">
        <f t="shared" si="179"/>
        <v>0</v>
      </c>
      <c r="AR161" s="104">
        <f t="shared" si="179"/>
        <v>0</v>
      </c>
      <c r="AS161" s="104">
        <f t="shared" si="179"/>
        <v>0</v>
      </c>
      <c r="AT161" s="104">
        <f t="shared" si="179"/>
        <v>0</v>
      </c>
      <c r="AU161" s="104">
        <f t="shared" si="179"/>
        <v>0</v>
      </c>
      <c r="AV161" s="104">
        <f t="shared" si="179"/>
        <v>0</v>
      </c>
      <c r="AW161" s="104">
        <f t="shared" si="179"/>
        <v>0</v>
      </c>
      <c r="AX161" s="104">
        <f t="shared" si="179"/>
        <v>0</v>
      </c>
      <c r="AY161" s="104">
        <f t="shared" si="179"/>
        <v>0</v>
      </c>
      <c r="AZ161" s="104">
        <f t="shared" si="179"/>
        <v>0</v>
      </c>
      <c r="BA161" s="104">
        <f t="shared" si="179"/>
        <v>0</v>
      </c>
      <c r="BB161" s="104">
        <f t="shared" si="179"/>
        <v>0</v>
      </c>
      <c r="BC161" s="104">
        <f t="shared" si="179"/>
        <v>0</v>
      </c>
      <c r="BD161" s="104">
        <f t="shared" si="179"/>
        <v>0</v>
      </c>
      <c r="BE161" s="104">
        <f t="shared" si="179"/>
        <v>0</v>
      </c>
      <c r="BF161" s="104">
        <f t="shared" si="179"/>
        <v>0</v>
      </c>
      <c r="BG161" s="104">
        <f t="shared" si="179"/>
        <v>0</v>
      </c>
      <c r="BH161" s="104">
        <f t="shared" si="179"/>
        <v>0</v>
      </c>
      <c r="BI161" s="104">
        <f t="shared" si="179"/>
        <v>0</v>
      </c>
      <c r="BJ161" s="104">
        <f t="shared" si="179"/>
        <v>0</v>
      </c>
      <c r="BK161" s="104">
        <f t="shared" si="179"/>
        <v>0</v>
      </c>
      <c r="BL161" s="104">
        <f t="shared" si="179"/>
        <v>0</v>
      </c>
      <c r="BM161" s="104">
        <f t="shared" si="179"/>
        <v>0</v>
      </c>
      <c r="BN161" s="104">
        <f t="shared" si="179"/>
        <v>0</v>
      </c>
      <c r="BO161" s="104">
        <f t="shared" si="179"/>
        <v>0</v>
      </c>
      <c r="BP161" s="164">
        <f t="shared" si="151"/>
        <v>0</v>
      </c>
    </row>
    <row r="162" spans="1:68" ht="45" x14ac:dyDescent="0.25">
      <c r="A162" s="31">
        <v>155</v>
      </c>
      <c r="B162" s="78" t="s">
        <v>854</v>
      </c>
      <c r="C162" s="31" t="s">
        <v>351</v>
      </c>
      <c r="D162" s="31" t="s">
        <v>349</v>
      </c>
      <c r="E162" s="31" t="s">
        <v>350</v>
      </c>
      <c r="F162" s="145">
        <v>0</v>
      </c>
      <c r="G162" s="146">
        <v>1046</v>
      </c>
      <c r="H162" s="181">
        <f t="shared" si="152"/>
        <v>1</v>
      </c>
      <c r="I162" s="183">
        <v>0</v>
      </c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  <c r="AA162" s="92"/>
      <c r="AB162" s="92"/>
      <c r="AC162" s="92"/>
      <c r="AD162" s="92"/>
      <c r="AE162" s="92"/>
      <c r="AF162" s="92"/>
      <c r="AG162" s="92"/>
      <c r="AH162" s="92"/>
      <c r="AI162" s="92"/>
      <c r="AJ162" s="161">
        <f t="shared" si="148"/>
        <v>0</v>
      </c>
      <c r="AK162" s="168"/>
      <c r="AL162" s="160">
        <f t="shared" si="153"/>
        <v>0</v>
      </c>
      <c r="AM162" s="162">
        <f t="shared" si="154"/>
        <v>0</v>
      </c>
      <c r="AN162" s="157">
        <f t="shared" si="149"/>
        <v>0</v>
      </c>
      <c r="AO162" s="171"/>
      <c r="AP162" s="104">
        <f t="shared" ref="AP162:BO162" si="180">J162*$I$162</f>
        <v>0</v>
      </c>
      <c r="AQ162" s="104">
        <f t="shared" si="180"/>
        <v>0</v>
      </c>
      <c r="AR162" s="104">
        <f t="shared" si="180"/>
        <v>0</v>
      </c>
      <c r="AS162" s="104">
        <f t="shared" si="180"/>
        <v>0</v>
      </c>
      <c r="AT162" s="104">
        <f t="shared" si="180"/>
        <v>0</v>
      </c>
      <c r="AU162" s="104">
        <f t="shared" si="180"/>
        <v>0</v>
      </c>
      <c r="AV162" s="104">
        <f t="shared" si="180"/>
        <v>0</v>
      </c>
      <c r="AW162" s="104">
        <f t="shared" si="180"/>
        <v>0</v>
      </c>
      <c r="AX162" s="104">
        <f t="shared" si="180"/>
        <v>0</v>
      </c>
      <c r="AY162" s="104">
        <f t="shared" si="180"/>
        <v>0</v>
      </c>
      <c r="AZ162" s="104">
        <f t="shared" si="180"/>
        <v>0</v>
      </c>
      <c r="BA162" s="104">
        <f t="shared" si="180"/>
        <v>0</v>
      </c>
      <c r="BB162" s="104">
        <f t="shared" si="180"/>
        <v>0</v>
      </c>
      <c r="BC162" s="104">
        <f t="shared" si="180"/>
        <v>0</v>
      </c>
      <c r="BD162" s="104">
        <f t="shared" si="180"/>
        <v>0</v>
      </c>
      <c r="BE162" s="104">
        <f t="shared" si="180"/>
        <v>0</v>
      </c>
      <c r="BF162" s="104">
        <f t="shared" si="180"/>
        <v>0</v>
      </c>
      <c r="BG162" s="104">
        <f t="shared" si="180"/>
        <v>0</v>
      </c>
      <c r="BH162" s="104">
        <f t="shared" si="180"/>
        <v>0</v>
      </c>
      <c r="BI162" s="104">
        <f t="shared" si="180"/>
        <v>0</v>
      </c>
      <c r="BJ162" s="104">
        <f t="shared" si="180"/>
        <v>0</v>
      </c>
      <c r="BK162" s="104">
        <f t="shared" si="180"/>
        <v>0</v>
      </c>
      <c r="BL162" s="104">
        <f t="shared" si="180"/>
        <v>0</v>
      </c>
      <c r="BM162" s="104">
        <f t="shared" si="180"/>
        <v>0</v>
      </c>
      <c r="BN162" s="104">
        <f t="shared" si="180"/>
        <v>0</v>
      </c>
      <c r="BO162" s="104">
        <f t="shared" si="180"/>
        <v>0</v>
      </c>
      <c r="BP162" s="164">
        <f t="shared" si="151"/>
        <v>0</v>
      </c>
    </row>
    <row r="163" spans="1:68" ht="45" x14ac:dyDescent="0.25">
      <c r="A163" s="105">
        <v>156</v>
      </c>
      <c r="B163" s="78" t="s">
        <v>854</v>
      </c>
      <c r="C163" s="31" t="s">
        <v>352</v>
      </c>
      <c r="D163" s="31" t="s">
        <v>353</v>
      </c>
      <c r="E163" s="31" t="s">
        <v>350</v>
      </c>
      <c r="F163" s="145">
        <v>0</v>
      </c>
      <c r="G163" s="146">
        <v>522</v>
      </c>
      <c r="H163" s="181">
        <f t="shared" si="152"/>
        <v>1</v>
      </c>
      <c r="I163" s="183">
        <v>0</v>
      </c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2"/>
      <c r="AI163" s="92"/>
      <c r="AJ163" s="161">
        <f t="shared" si="148"/>
        <v>0</v>
      </c>
      <c r="AK163" s="168"/>
      <c r="AL163" s="160">
        <f t="shared" si="153"/>
        <v>0</v>
      </c>
      <c r="AM163" s="162">
        <f t="shared" si="154"/>
        <v>0</v>
      </c>
      <c r="AN163" s="157">
        <f t="shared" si="149"/>
        <v>0</v>
      </c>
      <c r="AO163" s="171"/>
      <c r="AP163" s="104">
        <f t="shared" ref="AP163:BO163" si="181">J163*$I$163</f>
        <v>0</v>
      </c>
      <c r="AQ163" s="104">
        <f t="shared" si="181"/>
        <v>0</v>
      </c>
      <c r="AR163" s="104">
        <f t="shared" si="181"/>
        <v>0</v>
      </c>
      <c r="AS163" s="104">
        <f t="shared" si="181"/>
        <v>0</v>
      </c>
      <c r="AT163" s="104">
        <f t="shared" si="181"/>
        <v>0</v>
      </c>
      <c r="AU163" s="104">
        <f t="shared" si="181"/>
        <v>0</v>
      </c>
      <c r="AV163" s="104">
        <f t="shared" si="181"/>
        <v>0</v>
      </c>
      <c r="AW163" s="104">
        <f t="shared" si="181"/>
        <v>0</v>
      </c>
      <c r="AX163" s="104">
        <f t="shared" si="181"/>
        <v>0</v>
      </c>
      <c r="AY163" s="104">
        <f t="shared" si="181"/>
        <v>0</v>
      </c>
      <c r="AZ163" s="104">
        <f t="shared" si="181"/>
        <v>0</v>
      </c>
      <c r="BA163" s="104">
        <f t="shared" si="181"/>
        <v>0</v>
      </c>
      <c r="BB163" s="104">
        <f t="shared" si="181"/>
        <v>0</v>
      </c>
      <c r="BC163" s="104">
        <f t="shared" si="181"/>
        <v>0</v>
      </c>
      <c r="BD163" s="104">
        <f t="shared" si="181"/>
        <v>0</v>
      </c>
      <c r="BE163" s="104">
        <f t="shared" si="181"/>
        <v>0</v>
      </c>
      <c r="BF163" s="104">
        <f t="shared" si="181"/>
        <v>0</v>
      </c>
      <c r="BG163" s="104">
        <f t="shared" si="181"/>
        <v>0</v>
      </c>
      <c r="BH163" s="104">
        <f t="shared" si="181"/>
        <v>0</v>
      </c>
      <c r="BI163" s="104">
        <f t="shared" si="181"/>
        <v>0</v>
      </c>
      <c r="BJ163" s="104">
        <f t="shared" si="181"/>
        <v>0</v>
      </c>
      <c r="BK163" s="104">
        <f t="shared" si="181"/>
        <v>0</v>
      </c>
      <c r="BL163" s="104">
        <f t="shared" si="181"/>
        <v>0</v>
      </c>
      <c r="BM163" s="104">
        <f t="shared" si="181"/>
        <v>0</v>
      </c>
      <c r="BN163" s="104">
        <f t="shared" si="181"/>
        <v>0</v>
      </c>
      <c r="BO163" s="104">
        <f t="shared" si="181"/>
        <v>0</v>
      </c>
      <c r="BP163" s="164">
        <f t="shared" si="151"/>
        <v>0</v>
      </c>
    </row>
    <row r="164" spans="1:68" ht="45" x14ac:dyDescent="0.25">
      <c r="A164" s="31">
        <v>157</v>
      </c>
      <c r="B164" s="78" t="s">
        <v>854</v>
      </c>
      <c r="C164" s="31" t="s">
        <v>354</v>
      </c>
      <c r="D164" s="31" t="s">
        <v>355</v>
      </c>
      <c r="E164" s="31" t="s">
        <v>350</v>
      </c>
      <c r="F164" s="145">
        <v>0</v>
      </c>
      <c r="G164" s="146">
        <v>1046</v>
      </c>
      <c r="H164" s="181">
        <f t="shared" si="152"/>
        <v>1</v>
      </c>
      <c r="I164" s="183">
        <v>0</v>
      </c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  <c r="AG164" s="92"/>
      <c r="AH164" s="92"/>
      <c r="AI164" s="92"/>
      <c r="AJ164" s="161">
        <f t="shared" si="148"/>
        <v>0</v>
      </c>
      <c r="AK164" s="168"/>
      <c r="AL164" s="160">
        <f t="shared" si="153"/>
        <v>0</v>
      </c>
      <c r="AM164" s="162">
        <f t="shared" si="154"/>
        <v>0</v>
      </c>
      <c r="AN164" s="157">
        <f t="shared" si="149"/>
        <v>0</v>
      </c>
      <c r="AO164" s="171"/>
      <c r="AP164" s="104">
        <f t="shared" ref="AP164:BO164" si="182">J164*$I$164</f>
        <v>0</v>
      </c>
      <c r="AQ164" s="104">
        <f t="shared" si="182"/>
        <v>0</v>
      </c>
      <c r="AR164" s="104">
        <f t="shared" si="182"/>
        <v>0</v>
      </c>
      <c r="AS164" s="104">
        <f t="shared" si="182"/>
        <v>0</v>
      </c>
      <c r="AT164" s="104">
        <f t="shared" si="182"/>
        <v>0</v>
      </c>
      <c r="AU164" s="104">
        <f t="shared" si="182"/>
        <v>0</v>
      </c>
      <c r="AV164" s="104">
        <f t="shared" si="182"/>
        <v>0</v>
      </c>
      <c r="AW164" s="104">
        <f t="shared" si="182"/>
        <v>0</v>
      </c>
      <c r="AX164" s="104">
        <f t="shared" si="182"/>
        <v>0</v>
      </c>
      <c r="AY164" s="104">
        <f t="shared" si="182"/>
        <v>0</v>
      </c>
      <c r="AZ164" s="104">
        <f t="shared" si="182"/>
        <v>0</v>
      </c>
      <c r="BA164" s="104">
        <f t="shared" si="182"/>
        <v>0</v>
      </c>
      <c r="BB164" s="104">
        <f t="shared" si="182"/>
        <v>0</v>
      </c>
      <c r="BC164" s="104">
        <f t="shared" si="182"/>
        <v>0</v>
      </c>
      <c r="BD164" s="104">
        <f t="shared" si="182"/>
        <v>0</v>
      </c>
      <c r="BE164" s="104">
        <f t="shared" si="182"/>
        <v>0</v>
      </c>
      <c r="BF164" s="104">
        <f t="shared" si="182"/>
        <v>0</v>
      </c>
      <c r="BG164" s="104">
        <f t="shared" si="182"/>
        <v>0</v>
      </c>
      <c r="BH164" s="104">
        <f t="shared" si="182"/>
        <v>0</v>
      </c>
      <c r="BI164" s="104">
        <f t="shared" si="182"/>
        <v>0</v>
      </c>
      <c r="BJ164" s="104">
        <f t="shared" si="182"/>
        <v>0</v>
      </c>
      <c r="BK164" s="104">
        <f t="shared" si="182"/>
        <v>0</v>
      </c>
      <c r="BL164" s="104">
        <f t="shared" si="182"/>
        <v>0</v>
      </c>
      <c r="BM164" s="104">
        <f t="shared" si="182"/>
        <v>0</v>
      </c>
      <c r="BN164" s="104">
        <f t="shared" si="182"/>
        <v>0</v>
      </c>
      <c r="BO164" s="104">
        <f t="shared" si="182"/>
        <v>0</v>
      </c>
      <c r="BP164" s="164">
        <f t="shared" si="151"/>
        <v>0</v>
      </c>
    </row>
    <row r="165" spans="1:68" ht="45" x14ac:dyDescent="0.25">
      <c r="A165" s="105">
        <v>158</v>
      </c>
      <c r="B165" s="78" t="s">
        <v>854</v>
      </c>
      <c r="C165" s="31" t="s">
        <v>356</v>
      </c>
      <c r="D165" s="31" t="s">
        <v>353</v>
      </c>
      <c r="E165" s="31" t="s">
        <v>350</v>
      </c>
      <c r="F165" s="145">
        <v>0</v>
      </c>
      <c r="G165" s="146">
        <v>851</v>
      </c>
      <c r="H165" s="181">
        <f t="shared" si="152"/>
        <v>1</v>
      </c>
      <c r="I165" s="183">
        <v>0</v>
      </c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  <c r="AA165" s="92"/>
      <c r="AB165" s="92"/>
      <c r="AC165" s="92"/>
      <c r="AD165" s="92"/>
      <c r="AE165" s="92"/>
      <c r="AF165" s="92"/>
      <c r="AG165" s="92"/>
      <c r="AH165" s="92"/>
      <c r="AI165" s="92"/>
      <c r="AJ165" s="161">
        <f t="shared" si="148"/>
        <v>0</v>
      </c>
      <c r="AK165" s="168"/>
      <c r="AL165" s="160">
        <f t="shared" si="153"/>
        <v>0</v>
      </c>
      <c r="AM165" s="162">
        <f t="shared" si="154"/>
        <v>0</v>
      </c>
      <c r="AN165" s="157">
        <f t="shared" si="149"/>
        <v>0</v>
      </c>
      <c r="AO165" s="171"/>
      <c r="AP165" s="104">
        <f t="shared" ref="AP165:BO165" si="183">J165*$I$165</f>
        <v>0</v>
      </c>
      <c r="AQ165" s="104">
        <f t="shared" si="183"/>
        <v>0</v>
      </c>
      <c r="AR165" s="104">
        <f t="shared" si="183"/>
        <v>0</v>
      </c>
      <c r="AS165" s="104">
        <f t="shared" si="183"/>
        <v>0</v>
      </c>
      <c r="AT165" s="104">
        <f t="shared" si="183"/>
        <v>0</v>
      </c>
      <c r="AU165" s="104">
        <f t="shared" si="183"/>
        <v>0</v>
      </c>
      <c r="AV165" s="104">
        <f t="shared" si="183"/>
        <v>0</v>
      </c>
      <c r="AW165" s="104">
        <f t="shared" si="183"/>
        <v>0</v>
      </c>
      <c r="AX165" s="104">
        <f t="shared" si="183"/>
        <v>0</v>
      </c>
      <c r="AY165" s="104">
        <f t="shared" si="183"/>
        <v>0</v>
      </c>
      <c r="AZ165" s="104">
        <f t="shared" si="183"/>
        <v>0</v>
      </c>
      <c r="BA165" s="104">
        <f t="shared" si="183"/>
        <v>0</v>
      </c>
      <c r="BB165" s="104">
        <f t="shared" si="183"/>
        <v>0</v>
      </c>
      <c r="BC165" s="104">
        <f t="shared" si="183"/>
        <v>0</v>
      </c>
      <c r="BD165" s="104">
        <f t="shared" si="183"/>
        <v>0</v>
      </c>
      <c r="BE165" s="104">
        <f t="shared" si="183"/>
        <v>0</v>
      </c>
      <c r="BF165" s="104">
        <f t="shared" si="183"/>
        <v>0</v>
      </c>
      <c r="BG165" s="104">
        <f t="shared" si="183"/>
        <v>0</v>
      </c>
      <c r="BH165" s="104">
        <f t="shared" si="183"/>
        <v>0</v>
      </c>
      <c r="BI165" s="104">
        <f t="shared" si="183"/>
        <v>0</v>
      </c>
      <c r="BJ165" s="104">
        <f t="shared" si="183"/>
        <v>0</v>
      </c>
      <c r="BK165" s="104">
        <f t="shared" si="183"/>
        <v>0</v>
      </c>
      <c r="BL165" s="104">
        <f t="shared" si="183"/>
        <v>0</v>
      </c>
      <c r="BM165" s="104">
        <f t="shared" si="183"/>
        <v>0</v>
      </c>
      <c r="BN165" s="104">
        <f t="shared" si="183"/>
        <v>0</v>
      </c>
      <c r="BO165" s="104">
        <f t="shared" si="183"/>
        <v>0</v>
      </c>
      <c r="BP165" s="164">
        <f t="shared" si="151"/>
        <v>0</v>
      </c>
    </row>
    <row r="166" spans="1:68" ht="60" x14ac:dyDescent="0.25">
      <c r="A166" s="31">
        <v>159</v>
      </c>
      <c r="B166" s="78" t="s">
        <v>854</v>
      </c>
      <c r="C166" s="31" t="s">
        <v>357</v>
      </c>
      <c r="D166" s="31" t="s">
        <v>358</v>
      </c>
      <c r="E166" s="31" t="s">
        <v>350</v>
      </c>
      <c r="F166" s="145">
        <v>0</v>
      </c>
      <c r="G166" s="146">
        <v>1944</v>
      </c>
      <c r="H166" s="181">
        <f t="shared" si="152"/>
        <v>1</v>
      </c>
      <c r="I166" s="183">
        <v>0</v>
      </c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  <c r="AA166" s="92"/>
      <c r="AB166" s="92"/>
      <c r="AC166" s="92"/>
      <c r="AD166" s="92"/>
      <c r="AE166" s="92"/>
      <c r="AF166" s="92"/>
      <c r="AG166" s="92"/>
      <c r="AH166" s="92"/>
      <c r="AI166" s="92"/>
      <c r="AJ166" s="161">
        <f t="shared" si="148"/>
        <v>0</v>
      </c>
      <c r="AK166" s="168"/>
      <c r="AL166" s="160">
        <f t="shared" si="153"/>
        <v>0</v>
      </c>
      <c r="AM166" s="162">
        <f t="shared" si="154"/>
        <v>0</v>
      </c>
      <c r="AN166" s="157">
        <f t="shared" si="149"/>
        <v>0</v>
      </c>
      <c r="AO166" s="171"/>
      <c r="AP166" s="104">
        <f t="shared" ref="AP166:BO166" si="184">J166*$I$166</f>
        <v>0</v>
      </c>
      <c r="AQ166" s="104">
        <f t="shared" si="184"/>
        <v>0</v>
      </c>
      <c r="AR166" s="104">
        <f t="shared" si="184"/>
        <v>0</v>
      </c>
      <c r="AS166" s="104">
        <f t="shared" si="184"/>
        <v>0</v>
      </c>
      <c r="AT166" s="104">
        <f t="shared" si="184"/>
        <v>0</v>
      </c>
      <c r="AU166" s="104">
        <f t="shared" si="184"/>
        <v>0</v>
      </c>
      <c r="AV166" s="104">
        <f t="shared" si="184"/>
        <v>0</v>
      </c>
      <c r="AW166" s="104">
        <f t="shared" si="184"/>
        <v>0</v>
      </c>
      <c r="AX166" s="104">
        <f t="shared" si="184"/>
        <v>0</v>
      </c>
      <c r="AY166" s="104">
        <f t="shared" si="184"/>
        <v>0</v>
      </c>
      <c r="AZ166" s="104">
        <f t="shared" si="184"/>
        <v>0</v>
      </c>
      <c r="BA166" s="104">
        <f t="shared" si="184"/>
        <v>0</v>
      </c>
      <c r="BB166" s="104">
        <f t="shared" si="184"/>
        <v>0</v>
      </c>
      <c r="BC166" s="104">
        <f t="shared" si="184"/>
        <v>0</v>
      </c>
      <c r="BD166" s="104">
        <f t="shared" si="184"/>
        <v>0</v>
      </c>
      <c r="BE166" s="104">
        <f t="shared" si="184"/>
        <v>0</v>
      </c>
      <c r="BF166" s="104">
        <f t="shared" si="184"/>
        <v>0</v>
      </c>
      <c r="BG166" s="104">
        <f t="shared" si="184"/>
        <v>0</v>
      </c>
      <c r="BH166" s="104">
        <f t="shared" si="184"/>
        <v>0</v>
      </c>
      <c r="BI166" s="104">
        <f t="shared" si="184"/>
        <v>0</v>
      </c>
      <c r="BJ166" s="104">
        <f t="shared" si="184"/>
        <v>0</v>
      </c>
      <c r="BK166" s="104">
        <f t="shared" si="184"/>
        <v>0</v>
      </c>
      <c r="BL166" s="104">
        <f t="shared" si="184"/>
        <v>0</v>
      </c>
      <c r="BM166" s="104">
        <f t="shared" si="184"/>
        <v>0</v>
      </c>
      <c r="BN166" s="104">
        <f t="shared" si="184"/>
        <v>0</v>
      </c>
      <c r="BO166" s="104">
        <f t="shared" si="184"/>
        <v>0</v>
      </c>
      <c r="BP166" s="164">
        <f t="shared" si="151"/>
        <v>0</v>
      </c>
    </row>
    <row r="167" spans="1:68" ht="60" x14ac:dyDescent="0.25">
      <c r="A167" s="105">
        <v>160</v>
      </c>
      <c r="B167" s="78" t="s">
        <v>854</v>
      </c>
      <c r="C167" s="31" t="s">
        <v>359</v>
      </c>
      <c r="D167" s="31" t="s">
        <v>360</v>
      </c>
      <c r="E167" s="31" t="s">
        <v>350</v>
      </c>
      <c r="F167" s="145">
        <v>0</v>
      </c>
      <c r="G167" s="146">
        <v>1084</v>
      </c>
      <c r="H167" s="181">
        <f t="shared" si="152"/>
        <v>1</v>
      </c>
      <c r="I167" s="183">
        <v>0</v>
      </c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  <c r="AA167" s="92"/>
      <c r="AB167" s="92"/>
      <c r="AC167" s="92"/>
      <c r="AD167" s="92"/>
      <c r="AE167" s="92"/>
      <c r="AF167" s="92"/>
      <c r="AG167" s="92"/>
      <c r="AH167" s="92"/>
      <c r="AI167" s="92"/>
      <c r="AJ167" s="161">
        <f t="shared" si="148"/>
        <v>0</v>
      </c>
      <c r="AK167" s="168"/>
      <c r="AL167" s="160">
        <f t="shared" si="153"/>
        <v>0</v>
      </c>
      <c r="AM167" s="162">
        <f t="shared" si="154"/>
        <v>0</v>
      </c>
      <c r="AN167" s="157">
        <f t="shared" si="149"/>
        <v>0</v>
      </c>
      <c r="AO167" s="171"/>
      <c r="AP167" s="104">
        <f t="shared" ref="AP167:BO167" si="185">J167*$I$167</f>
        <v>0</v>
      </c>
      <c r="AQ167" s="104">
        <f t="shared" si="185"/>
        <v>0</v>
      </c>
      <c r="AR167" s="104">
        <f t="shared" si="185"/>
        <v>0</v>
      </c>
      <c r="AS167" s="104">
        <f t="shared" si="185"/>
        <v>0</v>
      </c>
      <c r="AT167" s="104">
        <f t="shared" si="185"/>
        <v>0</v>
      </c>
      <c r="AU167" s="104">
        <f t="shared" si="185"/>
        <v>0</v>
      </c>
      <c r="AV167" s="104">
        <f t="shared" si="185"/>
        <v>0</v>
      </c>
      <c r="AW167" s="104">
        <f t="shared" si="185"/>
        <v>0</v>
      </c>
      <c r="AX167" s="104">
        <f t="shared" si="185"/>
        <v>0</v>
      </c>
      <c r="AY167" s="104">
        <f t="shared" si="185"/>
        <v>0</v>
      </c>
      <c r="AZ167" s="104">
        <f t="shared" si="185"/>
        <v>0</v>
      </c>
      <c r="BA167" s="104">
        <f t="shared" si="185"/>
        <v>0</v>
      </c>
      <c r="BB167" s="104">
        <f t="shared" si="185"/>
        <v>0</v>
      </c>
      <c r="BC167" s="104">
        <f t="shared" si="185"/>
        <v>0</v>
      </c>
      <c r="BD167" s="104">
        <f t="shared" si="185"/>
        <v>0</v>
      </c>
      <c r="BE167" s="104">
        <f t="shared" si="185"/>
        <v>0</v>
      </c>
      <c r="BF167" s="104">
        <f t="shared" si="185"/>
        <v>0</v>
      </c>
      <c r="BG167" s="104">
        <f t="shared" si="185"/>
        <v>0</v>
      </c>
      <c r="BH167" s="104">
        <f t="shared" si="185"/>
        <v>0</v>
      </c>
      <c r="BI167" s="104">
        <f t="shared" si="185"/>
        <v>0</v>
      </c>
      <c r="BJ167" s="104">
        <f t="shared" si="185"/>
        <v>0</v>
      </c>
      <c r="BK167" s="104">
        <f t="shared" si="185"/>
        <v>0</v>
      </c>
      <c r="BL167" s="104">
        <f t="shared" si="185"/>
        <v>0</v>
      </c>
      <c r="BM167" s="104">
        <f t="shared" si="185"/>
        <v>0</v>
      </c>
      <c r="BN167" s="104">
        <f t="shared" si="185"/>
        <v>0</v>
      </c>
      <c r="BO167" s="104">
        <f t="shared" si="185"/>
        <v>0</v>
      </c>
      <c r="BP167" s="164">
        <f t="shared" si="151"/>
        <v>0</v>
      </c>
    </row>
    <row r="168" spans="1:68" ht="60" x14ac:dyDescent="0.25">
      <c r="A168" s="31">
        <v>161</v>
      </c>
      <c r="B168" s="78" t="s">
        <v>854</v>
      </c>
      <c r="C168" s="31" t="s">
        <v>361</v>
      </c>
      <c r="D168" s="31" t="s">
        <v>362</v>
      </c>
      <c r="E168" s="31" t="s">
        <v>350</v>
      </c>
      <c r="F168" s="145">
        <v>0</v>
      </c>
      <c r="G168" s="146">
        <v>2941</v>
      </c>
      <c r="H168" s="181">
        <f t="shared" si="152"/>
        <v>1</v>
      </c>
      <c r="I168" s="183">
        <v>0</v>
      </c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  <c r="AA168" s="92"/>
      <c r="AB168" s="92"/>
      <c r="AC168" s="92"/>
      <c r="AD168" s="92"/>
      <c r="AE168" s="92"/>
      <c r="AF168" s="92"/>
      <c r="AG168" s="92"/>
      <c r="AH168" s="92"/>
      <c r="AI168" s="92"/>
      <c r="AJ168" s="161">
        <f t="shared" si="148"/>
        <v>0</v>
      </c>
      <c r="AK168" s="168"/>
      <c r="AL168" s="160">
        <f t="shared" si="153"/>
        <v>0</v>
      </c>
      <c r="AM168" s="162">
        <f t="shared" si="154"/>
        <v>0</v>
      </c>
      <c r="AN168" s="157">
        <f t="shared" si="149"/>
        <v>0</v>
      </c>
      <c r="AO168" s="171"/>
      <c r="AP168" s="104">
        <f t="shared" ref="AP168:BO168" si="186">J168*$I$168</f>
        <v>0</v>
      </c>
      <c r="AQ168" s="104">
        <f t="shared" si="186"/>
        <v>0</v>
      </c>
      <c r="AR168" s="104">
        <f t="shared" si="186"/>
        <v>0</v>
      </c>
      <c r="AS168" s="104">
        <f t="shared" si="186"/>
        <v>0</v>
      </c>
      <c r="AT168" s="104">
        <f t="shared" si="186"/>
        <v>0</v>
      </c>
      <c r="AU168" s="104">
        <f t="shared" si="186"/>
        <v>0</v>
      </c>
      <c r="AV168" s="104">
        <f t="shared" si="186"/>
        <v>0</v>
      </c>
      <c r="AW168" s="104">
        <f t="shared" si="186"/>
        <v>0</v>
      </c>
      <c r="AX168" s="104">
        <f t="shared" si="186"/>
        <v>0</v>
      </c>
      <c r="AY168" s="104">
        <f t="shared" si="186"/>
        <v>0</v>
      </c>
      <c r="AZ168" s="104">
        <f t="shared" si="186"/>
        <v>0</v>
      </c>
      <c r="BA168" s="104">
        <f t="shared" si="186"/>
        <v>0</v>
      </c>
      <c r="BB168" s="104">
        <f t="shared" si="186"/>
        <v>0</v>
      </c>
      <c r="BC168" s="104">
        <f t="shared" si="186"/>
        <v>0</v>
      </c>
      <c r="BD168" s="104">
        <f t="shared" si="186"/>
        <v>0</v>
      </c>
      <c r="BE168" s="104">
        <f t="shared" si="186"/>
        <v>0</v>
      </c>
      <c r="BF168" s="104">
        <f t="shared" si="186"/>
        <v>0</v>
      </c>
      <c r="BG168" s="104">
        <f t="shared" si="186"/>
        <v>0</v>
      </c>
      <c r="BH168" s="104">
        <f t="shared" si="186"/>
        <v>0</v>
      </c>
      <c r="BI168" s="104">
        <f t="shared" si="186"/>
        <v>0</v>
      </c>
      <c r="BJ168" s="104">
        <f t="shared" si="186"/>
        <v>0</v>
      </c>
      <c r="BK168" s="104">
        <f t="shared" si="186"/>
        <v>0</v>
      </c>
      <c r="BL168" s="104">
        <f t="shared" si="186"/>
        <v>0</v>
      </c>
      <c r="BM168" s="104">
        <f t="shared" si="186"/>
        <v>0</v>
      </c>
      <c r="BN168" s="104">
        <f t="shared" si="186"/>
        <v>0</v>
      </c>
      <c r="BO168" s="104">
        <f t="shared" si="186"/>
        <v>0</v>
      </c>
      <c r="BP168" s="164">
        <f t="shared" si="151"/>
        <v>0</v>
      </c>
    </row>
    <row r="169" spans="1:68" ht="60" x14ac:dyDescent="0.25">
      <c r="A169" s="31">
        <v>162</v>
      </c>
      <c r="B169" s="78" t="s">
        <v>855</v>
      </c>
      <c r="C169" s="31" t="s">
        <v>363</v>
      </c>
      <c r="D169" s="31" t="s">
        <v>364</v>
      </c>
      <c r="E169" s="31" t="s">
        <v>365</v>
      </c>
      <c r="F169" s="145">
        <v>330</v>
      </c>
      <c r="G169" s="146">
        <v>1253</v>
      </c>
      <c r="H169" s="181">
        <f t="shared" si="152"/>
        <v>0.2</v>
      </c>
      <c r="I169" s="183">
        <v>1002.4</v>
      </c>
      <c r="J169" s="221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161">
        <f t="shared" si="148"/>
        <v>0</v>
      </c>
      <c r="AK169" s="168"/>
      <c r="AL169" s="160">
        <f t="shared" si="153"/>
        <v>0</v>
      </c>
      <c r="AM169" s="162">
        <f t="shared" si="154"/>
        <v>0</v>
      </c>
      <c r="AN169" s="157">
        <f t="shared" si="149"/>
        <v>0</v>
      </c>
      <c r="AO169" s="171"/>
      <c r="AP169" s="104">
        <f t="shared" ref="AP169:BO169" si="187">J169*$I$169</f>
        <v>0</v>
      </c>
      <c r="AQ169" s="104">
        <f t="shared" si="187"/>
        <v>0</v>
      </c>
      <c r="AR169" s="104">
        <f t="shared" si="187"/>
        <v>0</v>
      </c>
      <c r="AS169" s="104">
        <f t="shared" si="187"/>
        <v>0</v>
      </c>
      <c r="AT169" s="104">
        <f t="shared" si="187"/>
        <v>0</v>
      </c>
      <c r="AU169" s="104">
        <f t="shared" si="187"/>
        <v>0</v>
      </c>
      <c r="AV169" s="104">
        <f t="shared" si="187"/>
        <v>0</v>
      </c>
      <c r="AW169" s="104">
        <f t="shared" si="187"/>
        <v>0</v>
      </c>
      <c r="AX169" s="104">
        <f t="shared" si="187"/>
        <v>0</v>
      </c>
      <c r="AY169" s="104">
        <f t="shared" si="187"/>
        <v>0</v>
      </c>
      <c r="AZ169" s="104">
        <f t="shared" si="187"/>
        <v>0</v>
      </c>
      <c r="BA169" s="104">
        <f t="shared" si="187"/>
        <v>0</v>
      </c>
      <c r="BB169" s="104">
        <f t="shared" si="187"/>
        <v>0</v>
      </c>
      <c r="BC169" s="104">
        <f t="shared" si="187"/>
        <v>0</v>
      </c>
      <c r="BD169" s="104">
        <f t="shared" si="187"/>
        <v>0</v>
      </c>
      <c r="BE169" s="104">
        <f t="shared" si="187"/>
        <v>0</v>
      </c>
      <c r="BF169" s="104">
        <f t="shared" si="187"/>
        <v>0</v>
      </c>
      <c r="BG169" s="104">
        <f t="shared" si="187"/>
        <v>0</v>
      </c>
      <c r="BH169" s="104">
        <f t="shared" si="187"/>
        <v>0</v>
      </c>
      <c r="BI169" s="104">
        <f t="shared" si="187"/>
        <v>0</v>
      </c>
      <c r="BJ169" s="104">
        <f t="shared" si="187"/>
        <v>0</v>
      </c>
      <c r="BK169" s="104">
        <f t="shared" si="187"/>
        <v>0</v>
      </c>
      <c r="BL169" s="104">
        <f t="shared" si="187"/>
        <v>0</v>
      </c>
      <c r="BM169" s="104">
        <f t="shared" si="187"/>
        <v>0</v>
      </c>
      <c r="BN169" s="104">
        <f t="shared" si="187"/>
        <v>0</v>
      </c>
      <c r="BO169" s="104">
        <f t="shared" si="187"/>
        <v>0</v>
      </c>
      <c r="BP169" s="164">
        <f t="shared" si="151"/>
        <v>0</v>
      </c>
    </row>
    <row r="170" spans="1:68" ht="45" x14ac:dyDescent="0.25">
      <c r="A170" s="31">
        <v>163</v>
      </c>
      <c r="B170" s="78" t="s">
        <v>852</v>
      </c>
      <c r="C170" s="31" t="s">
        <v>366</v>
      </c>
      <c r="D170" s="31" t="s">
        <v>367</v>
      </c>
      <c r="E170" s="31" t="s">
        <v>148</v>
      </c>
      <c r="F170" s="145">
        <v>6</v>
      </c>
      <c r="G170" s="146">
        <v>1440</v>
      </c>
      <c r="H170" s="181">
        <f t="shared" si="152"/>
        <v>0.2</v>
      </c>
      <c r="I170" s="183">
        <v>1152</v>
      </c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  <c r="AA170" s="92"/>
      <c r="AB170" s="92"/>
      <c r="AC170" s="92"/>
      <c r="AD170" s="92"/>
      <c r="AE170" s="92"/>
      <c r="AF170" s="92"/>
      <c r="AG170" s="92"/>
      <c r="AH170" s="92"/>
      <c r="AI170" s="92"/>
      <c r="AJ170" s="161">
        <f t="shared" si="148"/>
        <v>0</v>
      </c>
      <c r="AK170" s="168"/>
      <c r="AL170" s="160">
        <f t="shared" si="153"/>
        <v>0</v>
      </c>
      <c r="AM170" s="162">
        <f t="shared" si="154"/>
        <v>0</v>
      </c>
      <c r="AN170" s="157">
        <f t="shared" si="149"/>
        <v>0</v>
      </c>
      <c r="AO170" s="171"/>
      <c r="AP170" s="104">
        <f t="shared" ref="AP170:BO170" si="188">J170*$I$170</f>
        <v>0</v>
      </c>
      <c r="AQ170" s="104">
        <f t="shared" si="188"/>
        <v>0</v>
      </c>
      <c r="AR170" s="104">
        <f t="shared" si="188"/>
        <v>0</v>
      </c>
      <c r="AS170" s="104">
        <f t="shared" si="188"/>
        <v>0</v>
      </c>
      <c r="AT170" s="104">
        <f t="shared" si="188"/>
        <v>0</v>
      </c>
      <c r="AU170" s="104">
        <f t="shared" si="188"/>
        <v>0</v>
      </c>
      <c r="AV170" s="104">
        <f t="shared" si="188"/>
        <v>0</v>
      </c>
      <c r="AW170" s="104">
        <f t="shared" si="188"/>
        <v>0</v>
      </c>
      <c r="AX170" s="104">
        <f t="shared" si="188"/>
        <v>0</v>
      </c>
      <c r="AY170" s="104">
        <f t="shared" si="188"/>
        <v>0</v>
      </c>
      <c r="AZ170" s="104">
        <f t="shared" si="188"/>
        <v>0</v>
      </c>
      <c r="BA170" s="104">
        <f t="shared" si="188"/>
        <v>0</v>
      </c>
      <c r="BB170" s="104">
        <f t="shared" si="188"/>
        <v>0</v>
      </c>
      <c r="BC170" s="104">
        <f t="shared" si="188"/>
        <v>0</v>
      </c>
      <c r="BD170" s="104">
        <f t="shared" si="188"/>
        <v>0</v>
      </c>
      <c r="BE170" s="104">
        <f t="shared" si="188"/>
        <v>0</v>
      </c>
      <c r="BF170" s="104">
        <f t="shared" si="188"/>
        <v>0</v>
      </c>
      <c r="BG170" s="104">
        <f t="shared" si="188"/>
        <v>0</v>
      </c>
      <c r="BH170" s="104">
        <f t="shared" si="188"/>
        <v>0</v>
      </c>
      <c r="BI170" s="104">
        <f t="shared" si="188"/>
        <v>0</v>
      </c>
      <c r="BJ170" s="104">
        <f t="shared" si="188"/>
        <v>0</v>
      </c>
      <c r="BK170" s="104">
        <f t="shared" si="188"/>
        <v>0</v>
      </c>
      <c r="BL170" s="104">
        <f t="shared" si="188"/>
        <v>0</v>
      </c>
      <c r="BM170" s="104">
        <f t="shared" si="188"/>
        <v>0</v>
      </c>
      <c r="BN170" s="104">
        <f t="shared" si="188"/>
        <v>0</v>
      </c>
      <c r="BO170" s="104">
        <f t="shared" si="188"/>
        <v>0</v>
      </c>
      <c r="BP170" s="164">
        <f t="shared" si="151"/>
        <v>0</v>
      </c>
    </row>
    <row r="171" spans="1:68" ht="45" x14ac:dyDescent="0.25">
      <c r="A171" s="31">
        <v>164</v>
      </c>
      <c r="B171" s="78" t="s">
        <v>852</v>
      </c>
      <c r="C171" s="31" t="s">
        <v>368</v>
      </c>
      <c r="D171" s="31" t="s">
        <v>369</v>
      </c>
      <c r="E171" s="31" t="s">
        <v>148</v>
      </c>
      <c r="F171" s="145">
        <v>45</v>
      </c>
      <c r="G171" s="146">
        <v>1503</v>
      </c>
      <c r="H171" s="181">
        <f t="shared" si="152"/>
        <v>0.19999999999999993</v>
      </c>
      <c r="I171" s="183">
        <v>1202.4000000000001</v>
      </c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  <c r="AJ171" s="161">
        <f t="shared" si="148"/>
        <v>0</v>
      </c>
      <c r="AK171" s="168"/>
      <c r="AL171" s="160">
        <f t="shared" si="153"/>
        <v>0</v>
      </c>
      <c r="AM171" s="162">
        <f t="shared" si="154"/>
        <v>0</v>
      </c>
      <c r="AN171" s="157">
        <f t="shared" si="149"/>
        <v>0</v>
      </c>
      <c r="AO171" s="171"/>
      <c r="AP171" s="104">
        <f t="shared" ref="AP171:BO171" si="189">J171*$I$171</f>
        <v>0</v>
      </c>
      <c r="AQ171" s="104">
        <f t="shared" si="189"/>
        <v>0</v>
      </c>
      <c r="AR171" s="104">
        <f t="shared" si="189"/>
        <v>0</v>
      </c>
      <c r="AS171" s="104">
        <f t="shared" si="189"/>
        <v>0</v>
      </c>
      <c r="AT171" s="104">
        <f t="shared" si="189"/>
        <v>0</v>
      </c>
      <c r="AU171" s="104">
        <f t="shared" si="189"/>
        <v>0</v>
      </c>
      <c r="AV171" s="104">
        <f t="shared" si="189"/>
        <v>0</v>
      </c>
      <c r="AW171" s="104">
        <f t="shared" si="189"/>
        <v>0</v>
      </c>
      <c r="AX171" s="104">
        <f t="shared" si="189"/>
        <v>0</v>
      </c>
      <c r="AY171" s="104">
        <f t="shared" si="189"/>
        <v>0</v>
      </c>
      <c r="AZ171" s="104">
        <f t="shared" si="189"/>
        <v>0</v>
      </c>
      <c r="BA171" s="104">
        <f t="shared" si="189"/>
        <v>0</v>
      </c>
      <c r="BB171" s="104">
        <f t="shared" si="189"/>
        <v>0</v>
      </c>
      <c r="BC171" s="104">
        <f t="shared" si="189"/>
        <v>0</v>
      </c>
      <c r="BD171" s="104">
        <f t="shared" si="189"/>
        <v>0</v>
      </c>
      <c r="BE171" s="104">
        <f t="shared" si="189"/>
        <v>0</v>
      </c>
      <c r="BF171" s="104">
        <f t="shared" si="189"/>
        <v>0</v>
      </c>
      <c r="BG171" s="104">
        <f t="shared" si="189"/>
        <v>0</v>
      </c>
      <c r="BH171" s="104">
        <f t="shared" si="189"/>
        <v>0</v>
      </c>
      <c r="BI171" s="104">
        <f t="shared" si="189"/>
        <v>0</v>
      </c>
      <c r="BJ171" s="104">
        <f t="shared" si="189"/>
        <v>0</v>
      </c>
      <c r="BK171" s="104">
        <f t="shared" si="189"/>
        <v>0</v>
      </c>
      <c r="BL171" s="104">
        <f t="shared" si="189"/>
        <v>0</v>
      </c>
      <c r="BM171" s="104">
        <f t="shared" si="189"/>
        <v>0</v>
      </c>
      <c r="BN171" s="104">
        <f t="shared" si="189"/>
        <v>0</v>
      </c>
      <c r="BO171" s="104">
        <f t="shared" si="189"/>
        <v>0</v>
      </c>
      <c r="BP171" s="164">
        <f t="shared" si="151"/>
        <v>0</v>
      </c>
    </row>
    <row r="172" spans="1:68" ht="45" x14ac:dyDescent="0.25">
      <c r="A172" s="31">
        <v>165</v>
      </c>
      <c r="B172" s="78" t="s">
        <v>852</v>
      </c>
      <c r="C172" s="31" t="s">
        <v>370</v>
      </c>
      <c r="D172" s="31" t="s">
        <v>371</v>
      </c>
      <c r="E172" s="31" t="s">
        <v>148</v>
      </c>
      <c r="F172" s="145">
        <v>4</v>
      </c>
      <c r="G172" s="146">
        <v>1700</v>
      </c>
      <c r="H172" s="181">
        <f t="shared" si="152"/>
        <v>0.2</v>
      </c>
      <c r="I172" s="183">
        <v>1360</v>
      </c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  <c r="AA172" s="92"/>
      <c r="AB172" s="92"/>
      <c r="AC172" s="92"/>
      <c r="AD172" s="92"/>
      <c r="AE172" s="92"/>
      <c r="AF172" s="92"/>
      <c r="AG172" s="92"/>
      <c r="AH172" s="92"/>
      <c r="AI172" s="92"/>
      <c r="AJ172" s="161">
        <f t="shared" si="148"/>
        <v>0</v>
      </c>
      <c r="AK172" s="168"/>
      <c r="AL172" s="160">
        <f t="shared" si="153"/>
        <v>0</v>
      </c>
      <c r="AM172" s="162">
        <f t="shared" si="154"/>
        <v>0</v>
      </c>
      <c r="AN172" s="157">
        <f t="shared" si="149"/>
        <v>0</v>
      </c>
      <c r="AO172" s="171"/>
      <c r="AP172" s="104">
        <f t="shared" ref="AP172:BO172" si="190">J172*$I$172</f>
        <v>0</v>
      </c>
      <c r="AQ172" s="104">
        <f t="shared" si="190"/>
        <v>0</v>
      </c>
      <c r="AR172" s="104">
        <f t="shared" si="190"/>
        <v>0</v>
      </c>
      <c r="AS172" s="104">
        <f t="shared" si="190"/>
        <v>0</v>
      </c>
      <c r="AT172" s="104">
        <f t="shared" si="190"/>
        <v>0</v>
      </c>
      <c r="AU172" s="104">
        <f t="shared" si="190"/>
        <v>0</v>
      </c>
      <c r="AV172" s="104">
        <f t="shared" si="190"/>
        <v>0</v>
      </c>
      <c r="AW172" s="104">
        <f t="shared" si="190"/>
        <v>0</v>
      </c>
      <c r="AX172" s="104">
        <f t="shared" si="190"/>
        <v>0</v>
      </c>
      <c r="AY172" s="104">
        <f t="shared" si="190"/>
        <v>0</v>
      </c>
      <c r="AZ172" s="104">
        <f t="shared" si="190"/>
        <v>0</v>
      </c>
      <c r="BA172" s="104">
        <f t="shared" si="190"/>
        <v>0</v>
      </c>
      <c r="BB172" s="104">
        <f t="shared" si="190"/>
        <v>0</v>
      </c>
      <c r="BC172" s="104">
        <f t="shared" si="190"/>
        <v>0</v>
      </c>
      <c r="BD172" s="104">
        <f t="shared" si="190"/>
        <v>0</v>
      </c>
      <c r="BE172" s="104">
        <f t="shared" si="190"/>
        <v>0</v>
      </c>
      <c r="BF172" s="104">
        <f t="shared" si="190"/>
        <v>0</v>
      </c>
      <c r="BG172" s="104">
        <f t="shared" si="190"/>
        <v>0</v>
      </c>
      <c r="BH172" s="104">
        <f t="shared" si="190"/>
        <v>0</v>
      </c>
      <c r="BI172" s="104">
        <f t="shared" si="190"/>
        <v>0</v>
      </c>
      <c r="BJ172" s="104">
        <f t="shared" si="190"/>
        <v>0</v>
      </c>
      <c r="BK172" s="104">
        <f t="shared" si="190"/>
        <v>0</v>
      </c>
      <c r="BL172" s="104">
        <f t="shared" si="190"/>
        <v>0</v>
      </c>
      <c r="BM172" s="104">
        <f t="shared" si="190"/>
        <v>0</v>
      </c>
      <c r="BN172" s="104">
        <f t="shared" si="190"/>
        <v>0</v>
      </c>
      <c r="BO172" s="104">
        <f t="shared" si="190"/>
        <v>0</v>
      </c>
      <c r="BP172" s="164">
        <f t="shared" si="151"/>
        <v>0</v>
      </c>
    </row>
    <row r="173" spans="1:68" ht="60" x14ac:dyDescent="0.25">
      <c r="A173" s="31">
        <v>166</v>
      </c>
      <c r="B173" s="78" t="s">
        <v>853</v>
      </c>
      <c r="C173" s="31" t="s">
        <v>372</v>
      </c>
      <c r="D173" s="31" t="s">
        <v>373</v>
      </c>
      <c r="E173" s="31" t="s">
        <v>374</v>
      </c>
      <c r="F173" s="145">
        <v>0</v>
      </c>
      <c r="G173" s="146">
        <v>5238</v>
      </c>
      <c r="H173" s="181">
        <f t="shared" si="152"/>
        <v>1</v>
      </c>
      <c r="I173" s="183">
        <v>0</v>
      </c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161">
        <f t="shared" si="148"/>
        <v>0</v>
      </c>
      <c r="AK173" s="168"/>
      <c r="AL173" s="160">
        <f t="shared" si="153"/>
        <v>0</v>
      </c>
      <c r="AM173" s="162">
        <f t="shared" si="154"/>
        <v>0</v>
      </c>
      <c r="AN173" s="157">
        <f t="shared" si="149"/>
        <v>0</v>
      </c>
      <c r="AO173" s="171"/>
      <c r="AP173" s="104">
        <f t="shared" ref="AP173:BO173" si="191">J173*$I$173</f>
        <v>0</v>
      </c>
      <c r="AQ173" s="104">
        <f t="shared" si="191"/>
        <v>0</v>
      </c>
      <c r="AR173" s="104">
        <f t="shared" si="191"/>
        <v>0</v>
      </c>
      <c r="AS173" s="104">
        <f t="shared" si="191"/>
        <v>0</v>
      </c>
      <c r="AT173" s="104">
        <f t="shared" si="191"/>
        <v>0</v>
      </c>
      <c r="AU173" s="104">
        <f t="shared" si="191"/>
        <v>0</v>
      </c>
      <c r="AV173" s="104">
        <f t="shared" si="191"/>
        <v>0</v>
      </c>
      <c r="AW173" s="104">
        <f t="shared" si="191"/>
        <v>0</v>
      </c>
      <c r="AX173" s="104">
        <f t="shared" si="191"/>
        <v>0</v>
      </c>
      <c r="AY173" s="104">
        <f t="shared" si="191"/>
        <v>0</v>
      </c>
      <c r="AZ173" s="104">
        <f t="shared" si="191"/>
        <v>0</v>
      </c>
      <c r="BA173" s="104">
        <f t="shared" si="191"/>
        <v>0</v>
      </c>
      <c r="BB173" s="104">
        <f t="shared" si="191"/>
        <v>0</v>
      </c>
      <c r="BC173" s="104">
        <f t="shared" si="191"/>
        <v>0</v>
      </c>
      <c r="BD173" s="104">
        <f t="shared" si="191"/>
        <v>0</v>
      </c>
      <c r="BE173" s="104">
        <f t="shared" si="191"/>
        <v>0</v>
      </c>
      <c r="BF173" s="104">
        <f t="shared" si="191"/>
        <v>0</v>
      </c>
      <c r="BG173" s="104">
        <f t="shared" si="191"/>
        <v>0</v>
      </c>
      <c r="BH173" s="104">
        <f t="shared" si="191"/>
        <v>0</v>
      </c>
      <c r="BI173" s="104">
        <f t="shared" si="191"/>
        <v>0</v>
      </c>
      <c r="BJ173" s="104">
        <f t="shared" si="191"/>
        <v>0</v>
      </c>
      <c r="BK173" s="104">
        <f t="shared" si="191"/>
        <v>0</v>
      </c>
      <c r="BL173" s="104">
        <f t="shared" si="191"/>
        <v>0</v>
      </c>
      <c r="BM173" s="104">
        <f t="shared" si="191"/>
        <v>0</v>
      </c>
      <c r="BN173" s="104">
        <f t="shared" si="191"/>
        <v>0</v>
      </c>
      <c r="BO173" s="104">
        <f t="shared" si="191"/>
        <v>0</v>
      </c>
      <c r="BP173" s="164">
        <f t="shared" si="151"/>
        <v>0</v>
      </c>
    </row>
    <row r="174" spans="1:68" ht="60" x14ac:dyDescent="0.25">
      <c r="A174" s="31">
        <v>167</v>
      </c>
      <c r="B174" s="78" t="s">
        <v>853</v>
      </c>
      <c r="C174" s="31" t="s">
        <v>375</v>
      </c>
      <c r="D174" s="31" t="s">
        <v>376</v>
      </c>
      <c r="E174" s="31" t="s">
        <v>377</v>
      </c>
      <c r="F174" s="145">
        <v>0</v>
      </c>
      <c r="G174" s="146">
        <v>20191</v>
      </c>
      <c r="H174" s="181">
        <f t="shared" si="152"/>
        <v>1</v>
      </c>
      <c r="I174" s="183">
        <v>0</v>
      </c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161">
        <f t="shared" si="148"/>
        <v>0</v>
      </c>
      <c r="AK174" s="168"/>
      <c r="AL174" s="160">
        <f t="shared" si="153"/>
        <v>0</v>
      </c>
      <c r="AM174" s="162">
        <f t="shared" si="154"/>
        <v>0</v>
      </c>
      <c r="AN174" s="157">
        <f t="shared" si="149"/>
        <v>0</v>
      </c>
      <c r="AO174" s="171"/>
      <c r="AP174" s="104">
        <f t="shared" ref="AP174:BO174" si="192">J174*$I$174</f>
        <v>0</v>
      </c>
      <c r="AQ174" s="104">
        <f t="shared" si="192"/>
        <v>0</v>
      </c>
      <c r="AR174" s="104">
        <f t="shared" si="192"/>
        <v>0</v>
      </c>
      <c r="AS174" s="104">
        <f t="shared" si="192"/>
        <v>0</v>
      </c>
      <c r="AT174" s="104">
        <f t="shared" si="192"/>
        <v>0</v>
      </c>
      <c r="AU174" s="104">
        <f t="shared" si="192"/>
        <v>0</v>
      </c>
      <c r="AV174" s="104">
        <f t="shared" si="192"/>
        <v>0</v>
      </c>
      <c r="AW174" s="104">
        <f t="shared" si="192"/>
        <v>0</v>
      </c>
      <c r="AX174" s="104">
        <f t="shared" si="192"/>
        <v>0</v>
      </c>
      <c r="AY174" s="104">
        <f t="shared" si="192"/>
        <v>0</v>
      </c>
      <c r="AZ174" s="104">
        <f t="shared" si="192"/>
        <v>0</v>
      </c>
      <c r="BA174" s="104">
        <f t="shared" si="192"/>
        <v>0</v>
      </c>
      <c r="BB174" s="104">
        <f t="shared" si="192"/>
        <v>0</v>
      </c>
      <c r="BC174" s="104">
        <f t="shared" si="192"/>
        <v>0</v>
      </c>
      <c r="BD174" s="104">
        <f t="shared" si="192"/>
        <v>0</v>
      </c>
      <c r="BE174" s="104">
        <f t="shared" si="192"/>
        <v>0</v>
      </c>
      <c r="BF174" s="104">
        <f t="shared" si="192"/>
        <v>0</v>
      </c>
      <c r="BG174" s="104">
        <f t="shared" si="192"/>
        <v>0</v>
      </c>
      <c r="BH174" s="104">
        <f t="shared" si="192"/>
        <v>0</v>
      </c>
      <c r="BI174" s="104">
        <f t="shared" si="192"/>
        <v>0</v>
      </c>
      <c r="BJ174" s="104">
        <f t="shared" si="192"/>
        <v>0</v>
      </c>
      <c r="BK174" s="104">
        <f t="shared" si="192"/>
        <v>0</v>
      </c>
      <c r="BL174" s="104">
        <f t="shared" si="192"/>
        <v>0</v>
      </c>
      <c r="BM174" s="104">
        <f t="shared" si="192"/>
        <v>0</v>
      </c>
      <c r="BN174" s="104">
        <f t="shared" si="192"/>
        <v>0</v>
      </c>
      <c r="BO174" s="104">
        <f t="shared" si="192"/>
        <v>0</v>
      </c>
      <c r="BP174" s="164">
        <f t="shared" si="151"/>
        <v>0</v>
      </c>
    </row>
    <row r="175" spans="1:68" ht="60" x14ac:dyDescent="0.25">
      <c r="A175" s="31">
        <v>168</v>
      </c>
      <c r="B175" s="31" t="s">
        <v>849</v>
      </c>
      <c r="C175" s="31" t="s">
        <v>378</v>
      </c>
      <c r="D175" s="31" t="s">
        <v>379</v>
      </c>
      <c r="E175" s="31" t="s">
        <v>380</v>
      </c>
      <c r="F175" s="145">
        <v>20</v>
      </c>
      <c r="G175" s="146">
        <v>2142</v>
      </c>
      <c r="H175" s="181">
        <f t="shared" si="152"/>
        <v>0.20000000000000004</v>
      </c>
      <c r="I175" s="183">
        <v>1713.6</v>
      </c>
      <c r="J175" s="221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161">
        <f t="shared" si="148"/>
        <v>0</v>
      </c>
      <c r="AK175" s="168"/>
      <c r="AL175" s="160">
        <f t="shared" si="153"/>
        <v>0</v>
      </c>
      <c r="AM175" s="162">
        <f t="shared" si="154"/>
        <v>0</v>
      </c>
      <c r="AN175" s="157">
        <f t="shared" si="149"/>
        <v>0</v>
      </c>
      <c r="AO175" s="171"/>
      <c r="AP175" s="104">
        <f t="shared" ref="AP175:BO175" si="193">J175*$I$175</f>
        <v>0</v>
      </c>
      <c r="AQ175" s="104">
        <f t="shared" si="193"/>
        <v>0</v>
      </c>
      <c r="AR175" s="104">
        <f t="shared" si="193"/>
        <v>0</v>
      </c>
      <c r="AS175" s="104">
        <f t="shared" si="193"/>
        <v>0</v>
      </c>
      <c r="AT175" s="104">
        <f t="shared" si="193"/>
        <v>0</v>
      </c>
      <c r="AU175" s="104">
        <f t="shared" si="193"/>
        <v>0</v>
      </c>
      <c r="AV175" s="104">
        <f t="shared" si="193"/>
        <v>0</v>
      </c>
      <c r="AW175" s="104">
        <f t="shared" si="193"/>
        <v>0</v>
      </c>
      <c r="AX175" s="104">
        <f t="shared" si="193"/>
        <v>0</v>
      </c>
      <c r="AY175" s="104">
        <f t="shared" si="193"/>
        <v>0</v>
      </c>
      <c r="AZ175" s="104">
        <f t="shared" si="193"/>
        <v>0</v>
      </c>
      <c r="BA175" s="104">
        <f t="shared" si="193"/>
        <v>0</v>
      </c>
      <c r="BB175" s="104">
        <f t="shared" si="193"/>
        <v>0</v>
      </c>
      <c r="BC175" s="104">
        <f t="shared" si="193"/>
        <v>0</v>
      </c>
      <c r="BD175" s="104">
        <f t="shared" si="193"/>
        <v>0</v>
      </c>
      <c r="BE175" s="104">
        <f t="shared" si="193"/>
        <v>0</v>
      </c>
      <c r="BF175" s="104">
        <f t="shared" si="193"/>
        <v>0</v>
      </c>
      <c r="BG175" s="104">
        <f t="shared" si="193"/>
        <v>0</v>
      </c>
      <c r="BH175" s="104">
        <f t="shared" si="193"/>
        <v>0</v>
      </c>
      <c r="BI175" s="104">
        <f t="shared" si="193"/>
        <v>0</v>
      </c>
      <c r="BJ175" s="104">
        <f t="shared" si="193"/>
        <v>0</v>
      </c>
      <c r="BK175" s="104">
        <f t="shared" si="193"/>
        <v>0</v>
      </c>
      <c r="BL175" s="104">
        <f t="shared" si="193"/>
        <v>0</v>
      </c>
      <c r="BM175" s="104">
        <f t="shared" si="193"/>
        <v>0</v>
      </c>
      <c r="BN175" s="104">
        <f t="shared" si="193"/>
        <v>0</v>
      </c>
      <c r="BO175" s="104">
        <f t="shared" si="193"/>
        <v>0</v>
      </c>
      <c r="BP175" s="164">
        <f t="shared" si="151"/>
        <v>0</v>
      </c>
    </row>
    <row r="176" spans="1:68" ht="30" x14ac:dyDescent="0.25">
      <c r="A176" s="105">
        <v>169</v>
      </c>
      <c r="B176" s="78" t="s">
        <v>853</v>
      </c>
      <c r="C176" s="31" t="s">
        <v>381</v>
      </c>
      <c r="D176" s="31" t="s">
        <v>382</v>
      </c>
      <c r="E176" s="31" t="s">
        <v>148</v>
      </c>
      <c r="F176" s="145">
        <v>6</v>
      </c>
      <c r="G176" s="146">
        <v>15835</v>
      </c>
      <c r="H176" s="181">
        <f t="shared" si="152"/>
        <v>0.2</v>
      </c>
      <c r="I176" s="183">
        <v>12668</v>
      </c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161">
        <f t="shared" si="148"/>
        <v>0</v>
      </c>
      <c r="AK176" s="168"/>
      <c r="AL176" s="160">
        <f t="shared" si="153"/>
        <v>0</v>
      </c>
      <c r="AM176" s="162">
        <f t="shared" si="154"/>
        <v>0</v>
      </c>
      <c r="AN176" s="157">
        <f t="shared" si="149"/>
        <v>0</v>
      </c>
      <c r="AO176" s="171"/>
      <c r="AP176" s="104">
        <f t="shared" ref="AP176:BO176" si="194">J176*$I$176</f>
        <v>0</v>
      </c>
      <c r="AQ176" s="104">
        <f t="shared" si="194"/>
        <v>0</v>
      </c>
      <c r="AR176" s="104">
        <f t="shared" si="194"/>
        <v>0</v>
      </c>
      <c r="AS176" s="104">
        <f t="shared" si="194"/>
        <v>0</v>
      </c>
      <c r="AT176" s="104">
        <f t="shared" si="194"/>
        <v>0</v>
      </c>
      <c r="AU176" s="104">
        <f t="shared" si="194"/>
        <v>0</v>
      </c>
      <c r="AV176" s="104">
        <f t="shared" si="194"/>
        <v>0</v>
      </c>
      <c r="AW176" s="104">
        <f t="shared" si="194"/>
        <v>0</v>
      </c>
      <c r="AX176" s="104">
        <f t="shared" si="194"/>
        <v>0</v>
      </c>
      <c r="AY176" s="104">
        <f t="shared" si="194"/>
        <v>0</v>
      </c>
      <c r="AZ176" s="104">
        <f t="shared" si="194"/>
        <v>0</v>
      </c>
      <c r="BA176" s="104">
        <f t="shared" si="194"/>
        <v>0</v>
      </c>
      <c r="BB176" s="104">
        <f t="shared" si="194"/>
        <v>0</v>
      </c>
      <c r="BC176" s="104">
        <f t="shared" si="194"/>
        <v>0</v>
      </c>
      <c r="BD176" s="104">
        <f t="shared" si="194"/>
        <v>0</v>
      </c>
      <c r="BE176" s="104">
        <f t="shared" si="194"/>
        <v>0</v>
      </c>
      <c r="BF176" s="104">
        <f t="shared" si="194"/>
        <v>0</v>
      </c>
      <c r="BG176" s="104">
        <f t="shared" si="194"/>
        <v>0</v>
      </c>
      <c r="BH176" s="104">
        <f t="shared" si="194"/>
        <v>0</v>
      </c>
      <c r="BI176" s="104">
        <f t="shared" si="194"/>
        <v>0</v>
      </c>
      <c r="BJ176" s="104">
        <f t="shared" si="194"/>
        <v>0</v>
      </c>
      <c r="BK176" s="104">
        <f t="shared" si="194"/>
        <v>0</v>
      </c>
      <c r="BL176" s="104">
        <f t="shared" si="194"/>
        <v>0</v>
      </c>
      <c r="BM176" s="104">
        <f t="shared" si="194"/>
        <v>0</v>
      </c>
      <c r="BN176" s="104">
        <f t="shared" si="194"/>
        <v>0</v>
      </c>
      <c r="BO176" s="104">
        <f t="shared" si="194"/>
        <v>0</v>
      </c>
      <c r="BP176" s="164">
        <f t="shared" si="151"/>
        <v>0</v>
      </c>
    </row>
    <row r="177" spans="1:69" ht="75" x14ac:dyDescent="0.25">
      <c r="A177" s="31">
        <v>170</v>
      </c>
      <c r="B177" s="78" t="s">
        <v>853</v>
      </c>
      <c r="C177" s="31" t="s">
        <v>383</v>
      </c>
      <c r="D177" s="31" t="s">
        <v>384</v>
      </c>
      <c r="E177" s="31" t="s">
        <v>148</v>
      </c>
      <c r="F177" s="145">
        <v>6</v>
      </c>
      <c r="G177" s="146">
        <v>25756</v>
      </c>
      <c r="H177" s="181">
        <f t="shared" si="152"/>
        <v>0.20000000000000004</v>
      </c>
      <c r="I177" s="183">
        <v>20604.8</v>
      </c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161">
        <f t="shared" si="148"/>
        <v>0</v>
      </c>
      <c r="AK177" s="168"/>
      <c r="AL177" s="160">
        <f t="shared" si="153"/>
        <v>0</v>
      </c>
      <c r="AM177" s="162">
        <f t="shared" si="154"/>
        <v>0</v>
      </c>
      <c r="AN177" s="157">
        <f t="shared" si="149"/>
        <v>0</v>
      </c>
      <c r="AO177" s="171"/>
      <c r="AP177" s="104">
        <f t="shared" ref="AP177:BO177" si="195">J177*$I$177</f>
        <v>0</v>
      </c>
      <c r="AQ177" s="104">
        <f t="shared" si="195"/>
        <v>0</v>
      </c>
      <c r="AR177" s="104">
        <f t="shared" si="195"/>
        <v>0</v>
      </c>
      <c r="AS177" s="104">
        <f t="shared" si="195"/>
        <v>0</v>
      </c>
      <c r="AT177" s="104">
        <f t="shared" si="195"/>
        <v>0</v>
      </c>
      <c r="AU177" s="104">
        <f t="shared" si="195"/>
        <v>0</v>
      </c>
      <c r="AV177" s="104">
        <f t="shared" si="195"/>
        <v>0</v>
      </c>
      <c r="AW177" s="104">
        <f t="shared" si="195"/>
        <v>0</v>
      </c>
      <c r="AX177" s="104">
        <f t="shared" si="195"/>
        <v>0</v>
      </c>
      <c r="AY177" s="104">
        <f t="shared" si="195"/>
        <v>0</v>
      </c>
      <c r="AZ177" s="104">
        <f t="shared" si="195"/>
        <v>0</v>
      </c>
      <c r="BA177" s="104">
        <f t="shared" si="195"/>
        <v>0</v>
      </c>
      <c r="BB177" s="104">
        <f t="shared" si="195"/>
        <v>0</v>
      </c>
      <c r="BC177" s="104">
        <f t="shared" si="195"/>
        <v>0</v>
      </c>
      <c r="BD177" s="104">
        <f t="shared" si="195"/>
        <v>0</v>
      </c>
      <c r="BE177" s="104">
        <f t="shared" si="195"/>
        <v>0</v>
      </c>
      <c r="BF177" s="104">
        <f t="shared" si="195"/>
        <v>0</v>
      </c>
      <c r="BG177" s="104">
        <f t="shared" si="195"/>
        <v>0</v>
      </c>
      <c r="BH177" s="104">
        <f t="shared" si="195"/>
        <v>0</v>
      </c>
      <c r="BI177" s="104">
        <f t="shared" si="195"/>
        <v>0</v>
      </c>
      <c r="BJ177" s="104">
        <f t="shared" si="195"/>
        <v>0</v>
      </c>
      <c r="BK177" s="104">
        <f t="shared" si="195"/>
        <v>0</v>
      </c>
      <c r="BL177" s="104">
        <f t="shared" si="195"/>
        <v>0</v>
      </c>
      <c r="BM177" s="104">
        <f t="shared" si="195"/>
        <v>0</v>
      </c>
      <c r="BN177" s="104">
        <f t="shared" si="195"/>
        <v>0</v>
      </c>
      <c r="BO177" s="104">
        <f t="shared" si="195"/>
        <v>0</v>
      </c>
      <c r="BP177" s="164">
        <f t="shared" si="151"/>
        <v>0</v>
      </c>
    </row>
    <row r="178" spans="1:69" ht="45" x14ac:dyDescent="0.25">
      <c r="A178" s="31">
        <v>171</v>
      </c>
      <c r="B178" s="78" t="s">
        <v>856</v>
      </c>
      <c r="C178" s="31" t="s">
        <v>385</v>
      </c>
      <c r="D178" s="31" t="s">
        <v>386</v>
      </c>
      <c r="E178" s="31" t="s">
        <v>148</v>
      </c>
      <c r="F178" s="145">
        <v>11</v>
      </c>
      <c r="G178" s="146">
        <v>3017</v>
      </c>
      <c r="H178" s="181">
        <f t="shared" si="152"/>
        <v>0.20000000000000004</v>
      </c>
      <c r="I178" s="183">
        <v>2413.6</v>
      </c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161">
        <f t="shared" si="148"/>
        <v>0</v>
      </c>
      <c r="AK178" s="168"/>
      <c r="AL178" s="160">
        <f t="shared" si="153"/>
        <v>0</v>
      </c>
      <c r="AM178" s="162">
        <f t="shared" si="154"/>
        <v>0</v>
      </c>
      <c r="AN178" s="157">
        <f t="shared" si="149"/>
        <v>0</v>
      </c>
      <c r="AO178" s="171"/>
      <c r="AP178" s="104">
        <f t="shared" ref="AP178:BO178" si="196">J178*$I$178</f>
        <v>0</v>
      </c>
      <c r="AQ178" s="104">
        <f t="shared" si="196"/>
        <v>0</v>
      </c>
      <c r="AR178" s="104">
        <f t="shared" si="196"/>
        <v>0</v>
      </c>
      <c r="AS178" s="104">
        <f t="shared" si="196"/>
        <v>0</v>
      </c>
      <c r="AT178" s="104">
        <f t="shared" si="196"/>
        <v>0</v>
      </c>
      <c r="AU178" s="104">
        <f t="shared" si="196"/>
        <v>0</v>
      </c>
      <c r="AV178" s="104">
        <f t="shared" si="196"/>
        <v>0</v>
      </c>
      <c r="AW178" s="104">
        <f t="shared" si="196"/>
        <v>0</v>
      </c>
      <c r="AX178" s="104">
        <f t="shared" si="196"/>
        <v>0</v>
      </c>
      <c r="AY178" s="104">
        <f t="shared" si="196"/>
        <v>0</v>
      </c>
      <c r="AZ178" s="104">
        <f t="shared" si="196"/>
        <v>0</v>
      </c>
      <c r="BA178" s="104">
        <f t="shared" si="196"/>
        <v>0</v>
      </c>
      <c r="BB178" s="104">
        <f t="shared" si="196"/>
        <v>0</v>
      </c>
      <c r="BC178" s="104">
        <f t="shared" si="196"/>
        <v>0</v>
      </c>
      <c r="BD178" s="104">
        <f t="shared" si="196"/>
        <v>0</v>
      </c>
      <c r="BE178" s="104">
        <f t="shared" si="196"/>
        <v>0</v>
      </c>
      <c r="BF178" s="104">
        <f t="shared" si="196"/>
        <v>0</v>
      </c>
      <c r="BG178" s="104">
        <f t="shared" si="196"/>
        <v>0</v>
      </c>
      <c r="BH178" s="104">
        <f t="shared" si="196"/>
        <v>0</v>
      </c>
      <c r="BI178" s="104">
        <f t="shared" si="196"/>
        <v>0</v>
      </c>
      <c r="BJ178" s="104">
        <f t="shared" si="196"/>
        <v>0</v>
      </c>
      <c r="BK178" s="104">
        <f t="shared" si="196"/>
        <v>0</v>
      </c>
      <c r="BL178" s="104">
        <f t="shared" si="196"/>
        <v>0</v>
      </c>
      <c r="BM178" s="104">
        <f t="shared" si="196"/>
        <v>0</v>
      </c>
      <c r="BN178" s="104">
        <f t="shared" si="196"/>
        <v>0</v>
      </c>
      <c r="BO178" s="104">
        <f t="shared" si="196"/>
        <v>0</v>
      </c>
      <c r="BP178" s="164">
        <f t="shared" si="151"/>
        <v>0</v>
      </c>
    </row>
    <row r="179" spans="1:69" ht="105" x14ac:dyDescent="0.25">
      <c r="A179" s="31">
        <v>172</v>
      </c>
      <c r="B179" s="78" t="s">
        <v>857</v>
      </c>
      <c r="C179" s="31" t="s">
        <v>387</v>
      </c>
      <c r="D179" s="31" t="s">
        <v>388</v>
      </c>
      <c r="E179" s="31" t="s">
        <v>389</v>
      </c>
      <c r="F179" s="145">
        <v>1705</v>
      </c>
      <c r="G179" s="146">
        <v>6587</v>
      </c>
      <c r="H179" s="181">
        <f t="shared" si="152"/>
        <v>0.19999999999999996</v>
      </c>
      <c r="I179" s="183">
        <v>5269.6</v>
      </c>
      <c r="J179" s="92">
        <v>350</v>
      </c>
      <c r="K179" s="92"/>
      <c r="L179" s="92"/>
      <c r="M179" s="92"/>
      <c r="N179" s="92"/>
      <c r="O179" s="92"/>
      <c r="P179" s="92"/>
      <c r="Q179" s="92">
        <v>30</v>
      </c>
      <c r="R179" s="223">
        <v>60</v>
      </c>
      <c r="S179" s="92"/>
      <c r="T179" s="92"/>
      <c r="U179" s="92"/>
      <c r="V179" s="92"/>
      <c r="W179" s="92"/>
      <c r="X179" s="92"/>
      <c r="Y179" s="92"/>
      <c r="Z179" s="92"/>
      <c r="AA179" s="92"/>
      <c r="AB179" s="92"/>
      <c r="AC179" s="92"/>
      <c r="AD179" s="92"/>
      <c r="AE179" s="92"/>
      <c r="AF179" s="92"/>
      <c r="AG179" s="92"/>
      <c r="AH179" s="92"/>
      <c r="AI179" s="92"/>
      <c r="AJ179" s="161">
        <f t="shared" si="148"/>
        <v>440</v>
      </c>
      <c r="AK179" s="168"/>
      <c r="AL179" s="160">
        <f t="shared" si="153"/>
        <v>2318624</v>
      </c>
      <c r="AM179" s="162">
        <f t="shared" si="154"/>
        <v>0</v>
      </c>
      <c r="AN179" s="157">
        <f t="shared" si="149"/>
        <v>2318624</v>
      </c>
      <c r="AO179" s="171"/>
      <c r="AP179" s="104">
        <f t="shared" ref="AP179:BO179" si="197">J179*$I$179</f>
        <v>1844360.0000000002</v>
      </c>
      <c r="AQ179" s="104">
        <f t="shared" si="197"/>
        <v>0</v>
      </c>
      <c r="AR179" s="104">
        <f t="shared" si="197"/>
        <v>0</v>
      </c>
      <c r="AS179" s="104">
        <f t="shared" si="197"/>
        <v>0</v>
      </c>
      <c r="AT179" s="104">
        <f t="shared" si="197"/>
        <v>0</v>
      </c>
      <c r="AU179" s="104">
        <f t="shared" si="197"/>
        <v>0</v>
      </c>
      <c r="AV179" s="104">
        <f t="shared" si="197"/>
        <v>0</v>
      </c>
      <c r="AW179" s="104">
        <f t="shared" si="197"/>
        <v>158088</v>
      </c>
      <c r="AX179" s="104">
        <f t="shared" si="197"/>
        <v>316176</v>
      </c>
      <c r="AY179" s="104">
        <f t="shared" si="197"/>
        <v>0</v>
      </c>
      <c r="AZ179" s="104">
        <f t="shared" si="197"/>
        <v>0</v>
      </c>
      <c r="BA179" s="104">
        <f t="shared" si="197"/>
        <v>0</v>
      </c>
      <c r="BB179" s="104">
        <f t="shared" si="197"/>
        <v>0</v>
      </c>
      <c r="BC179" s="104">
        <f t="shared" si="197"/>
        <v>0</v>
      </c>
      <c r="BD179" s="104">
        <f t="shared" si="197"/>
        <v>0</v>
      </c>
      <c r="BE179" s="104">
        <f t="shared" si="197"/>
        <v>0</v>
      </c>
      <c r="BF179" s="104">
        <f t="shared" si="197"/>
        <v>0</v>
      </c>
      <c r="BG179" s="104">
        <f t="shared" si="197"/>
        <v>0</v>
      </c>
      <c r="BH179" s="104">
        <f t="shared" si="197"/>
        <v>0</v>
      </c>
      <c r="BI179" s="104">
        <f t="shared" si="197"/>
        <v>0</v>
      </c>
      <c r="BJ179" s="104">
        <f t="shared" si="197"/>
        <v>0</v>
      </c>
      <c r="BK179" s="104">
        <f t="shared" si="197"/>
        <v>0</v>
      </c>
      <c r="BL179" s="104">
        <f t="shared" si="197"/>
        <v>0</v>
      </c>
      <c r="BM179" s="104">
        <f t="shared" si="197"/>
        <v>0</v>
      </c>
      <c r="BN179" s="104">
        <f t="shared" si="197"/>
        <v>0</v>
      </c>
      <c r="BO179" s="104">
        <f t="shared" si="197"/>
        <v>0</v>
      </c>
      <c r="BP179" s="164">
        <f t="shared" si="151"/>
        <v>2318624</v>
      </c>
      <c r="BQ179" s="55"/>
    </row>
    <row r="180" spans="1:69" ht="105" x14ac:dyDescent="0.25">
      <c r="A180" s="31">
        <v>173</v>
      </c>
      <c r="B180" s="78" t="s">
        <v>857</v>
      </c>
      <c r="C180" s="31" t="s">
        <v>390</v>
      </c>
      <c r="D180" s="31" t="s">
        <v>391</v>
      </c>
      <c r="E180" s="31" t="s">
        <v>389</v>
      </c>
      <c r="F180" s="145">
        <v>0</v>
      </c>
      <c r="G180" s="146">
        <v>8924</v>
      </c>
      <c r="H180" s="181">
        <f t="shared" si="152"/>
        <v>1</v>
      </c>
      <c r="I180" s="183">
        <v>0</v>
      </c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  <c r="AA180" s="92"/>
      <c r="AB180" s="92"/>
      <c r="AC180" s="92"/>
      <c r="AD180" s="92"/>
      <c r="AE180" s="92"/>
      <c r="AF180" s="92"/>
      <c r="AG180" s="92"/>
      <c r="AH180" s="92"/>
      <c r="AI180" s="92"/>
      <c r="AJ180" s="161">
        <f t="shared" si="148"/>
        <v>0</v>
      </c>
      <c r="AK180" s="168"/>
      <c r="AL180" s="160">
        <f t="shared" si="153"/>
        <v>0</v>
      </c>
      <c r="AM180" s="162">
        <f t="shared" si="154"/>
        <v>0</v>
      </c>
      <c r="AN180" s="157">
        <f t="shared" si="149"/>
        <v>0</v>
      </c>
      <c r="AO180" s="171"/>
      <c r="AP180" s="104">
        <f t="shared" ref="AP180:BO180" si="198">J180*$I$180</f>
        <v>0</v>
      </c>
      <c r="AQ180" s="104">
        <f t="shared" si="198"/>
        <v>0</v>
      </c>
      <c r="AR180" s="104">
        <f t="shared" si="198"/>
        <v>0</v>
      </c>
      <c r="AS180" s="104">
        <f t="shared" si="198"/>
        <v>0</v>
      </c>
      <c r="AT180" s="104">
        <f t="shared" si="198"/>
        <v>0</v>
      </c>
      <c r="AU180" s="104">
        <f t="shared" si="198"/>
        <v>0</v>
      </c>
      <c r="AV180" s="104">
        <f t="shared" si="198"/>
        <v>0</v>
      </c>
      <c r="AW180" s="104">
        <f t="shared" si="198"/>
        <v>0</v>
      </c>
      <c r="AX180" s="104">
        <f t="shared" si="198"/>
        <v>0</v>
      </c>
      <c r="AY180" s="104">
        <f t="shared" si="198"/>
        <v>0</v>
      </c>
      <c r="AZ180" s="104">
        <f t="shared" si="198"/>
        <v>0</v>
      </c>
      <c r="BA180" s="104">
        <f t="shared" si="198"/>
        <v>0</v>
      </c>
      <c r="BB180" s="104">
        <f t="shared" si="198"/>
        <v>0</v>
      </c>
      <c r="BC180" s="104">
        <f t="shared" si="198"/>
        <v>0</v>
      </c>
      <c r="BD180" s="104">
        <f t="shared" si="198"/>
        <v>0</v>
      </c>
      <c r="BE180" s="104">
        <f t="shared" si="198"/>
        <v>0</v>
      </c>
      <c r="BF180" s="104">
        <f t="shared" si="198"/>
        <v>0</v>
      </c>
      <c r="BG180" s="104">
        <f t="shared" si="198"/>
        <v>0</v>
      </c>
      <c r="BH180" s="104">
        <f t="shared" si="198"/>
        <v>0</v>
      </c>
      <c r="BI180" s="104">
        <f t="shared" si="198"/>
        <v>0</v>
      </c>
      <c r="BJ180" s="104">
        <f t="shared" si="198"/>
        <v>0</v>
      </c>
      <c r="BK180" s="104">
        <f t="shared" si="198"/>
        <v>0</v>
      </c>
      <c r="BL180" s="104">
        <f t="shared" si="198"/>
        <v>0</v>
      </c>
      <c r="BM180" s="104">
        <f t="shared" si="198"/>
        <v>0</v>
      </c>
      <c r="BN180" s="104">
        <f t="shared" si="198"/>
        <v>0</v>
      </c>
      <c r="BO180" s="104">
        <f t="shared" si="198"/>
        <v>0</v>
      </c>
      <c r="BP180" s="164">
        <f t="shared" si="151"/>
        <v>0</v>
      </c>
    </row>
    <row r="181" spans="1:69" ht="25.5" x14ac:dyDescent="0.25">
      <c r="A181" s="31">
        <v>174</v>
      </c>
      <c r="B181" s="78" t="s">
        <v>857</v>
      </c>
      <c r="C181" s="31" t="s">
        <v>392</v>
      </c>
      <c r="D181" s="31" t="s">
        <v>393</v>
      </c>
      <c r="E181" s="31" t="s">
        <v>394</v>
      </c>
      <c r="F181" s="145">
        <v>0</v>
      </c>
      <c r="G181" s="146">
        <v>13037</v>
      </c>
      <c r="H181" s="181">
        <f t="shared" si="152"/>
        <v>1</v>
      </c>
      <c r="I181" s="183">
        <v>0</v>
      </c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  <c r="AA181" s="92"/>
      <c r="AB181" s="92"/>
      <c r="AC181" s="92"/>
      <c r="AD181" s="92"/>
      <c r="AE181" s="92"/>
      <c r="AF181" s="92"/>
      <c r="AG181" s="92"/>
      <c r="AH181" s="92"/>
      <c r="AI181" s="92"/>
      <c r="AJ181" s="161">
        <f t="shared" si="148"/>
        <v>0</v>
      </c>
      <c r="AK181" s="168"/>
      <c r="AL181" s="160">
        <f t="shared" si="153"/>
        <v>0</v>
      </c>
      <c r="AM181" s="162">
        <f t="shared" si="154"/>
        <v>0</v>
      </c>
      <c r="AN181" s="157">
        <f t="shared" si="149"/>
        <v>0</v>
      </c>
      <c r="AO181" s="171"/>
      <c r="AP181" s="104">
        <f t="shared" ref="AP181:BO181" si="199">J181*$I$181</f>
        <v>0</v>
      </c>
      <c r="AQ181" s="104">
        <f t="shared" si="199"/>
        <v>0</v>
      </c>
      <c r="AR181" s="104">
        <f t="shared" si="199"/>
        <v>0</v>
      </c>
      <c r="AS181" s="104">
        <f t="shared" si="199"/>
        <v>0</v>
      </c>
      <c r="AT181" s="104">
        <f t="shared" si="199"/>
        <v>0</v>
      </c>
      <c r="AU181" s="104">
        <f t="shared" si="199"/>
        <v>0</v>
      </c>
      <c r="AV181" s="104">
        <f t="shared" si="199"/>
        <v>0</v>
      </c>
      <c r="AW181" s="104">
        <f t="shared" si="199"/>
        <v>0</v>
      </c>
      <c r="AX181" s="104">
        <f t="shared" si="199"/>
        <v>0</v>
      </c>
      <c r="AY181" s="104">
        <f t="shared" si="199"/>
        <v>0</v>
      </c>
      <c r="AZ181" s="104">
        <f t="shared" si="199"/>
        <v>0</v>
      </c>
      <c r="BA181" s="104">
        <f t="shared" si="199"/>
        <v>0</v>
      </c>
      <c r="BB181" s="104">
        <f t="shared" si="199"/>
        <v>0</v>
      </c>
      <c r="BC181" s="104">
        <f t="shared" si="199"/>
        <v>0</v>
      </c>
      <c r="BD181" s="104">
        <f t="shared" si="199"/>
        <v>0</v>
      </c>
      <c r="BE181" s="104">
        <f t="shared" si="199"/>
        <v>0</v>
      </c>
      <c r="BF181" s="104">
        <f t="shared" si="199"/>
        <v>0</v>
      </c>
      <c r="BG181" s="104">
        <f t="shared" si="199"/>
        <v>0</v>
      </c>
      <c r="BH181" s="104">
        <f t="shared" si="199"/>
        <v>0</v>
      </c>
      <c r="BI181" s="104">
        <f t="shared" si="199"/>
        <v>0</v>
      </c>
      <c r="BJ181" s="104">
        <f t="shared" si="199"/>
        <v>0</v>
      </c>
      <c r="BK181" s="104">
        <f t="shared" si="199"/>
        <v>0</v>
      </c>
      <c r="BL181" s="104">
        <f t="shared" si="199"/>
        <v>0</v>
      </c>
      <c r="BM181" s="104">
        <f t="shared" si="199"/>
        <v>0</v>
      </c>
      <c r="BN181" s="104">
        <f t="shared" si="199"/>
        <v>0</v>
      </c>
      <c r="BO181" s="104">
        <f t="shared" si="199"/>
        <v>0</v>
      </c>
      <c r="BP181" s="164">
        <f t="shared" si="151"/>
        <v>0</v>
      </c>
    </row>
    <row r="182" spans="1:69" ht="45" x14ac:dyDescent="0.25">
      <c r="A182" s="31">
        <v>175</v>
      </c>
      <c r="B182" s="78" t="s">
        <v>857</v>
      </c>
      <c r="C182" s="31" t="s">
        <v>395</v>
      </c>
      <c r="D182" s="31" t="s">
        <v>396</v>
      </c>
      <c r="E182" s="31" t="s">
        <v>397</v>
      </c>
      <c r="F182" s="145">
        <v>30</v>
      </c>
      <c r="G182" s="146">
        <v>10092</v>
      </c>
      <c r="H182" s="181">
        <f t="shared" si="152"/>
        <v>0.19999999999999996</v>
      </c>
      <c r="I182" s="183">
        <v>8073.6</v>
      </c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  <c r="AA182" s="92"/>
      <c r="AB182" s="92"/>
      <c r="AC182" s="92"/>
      <c r="AD182" s="92"/>
      <c r="AE182" s="92"/>
      <c r="AF182" s="92"/>
      <c r="AG182" s="92"/>
      <c r="AH182" s="92"/>
      <c r="AI182" s="92"/>
      <c r="AJ182" s="161">
        <f t="shared" si="148"/>
        <v>0</v>
      </c>
      <c r="AK182" s="168"/>
      <c r="AL182" s="160">
        <f t="shared" si="153"/>
        <v>0</v>
      </c>
      <c r="AM182" s="162">
        <f t="shared" si="154"/>
        <v>0</v>
      </c>
      <c r="AN182" s="157">
        <f t="shared" si="149"/>
        <v>0</v>
      </c>
      <c r="AO182" s="171"/>
      <c r="AP182" s="104">
        <f t="shared" ref="AP182:BO182" si="200">J182*$I$182</f>
        <v>0</v>
      </c>
      <c r="AQ182" s="104">
        <f t="shared" si="200"/>
        <v>0</v>
      </c>
      <c r="AR182" s="104">
        <f t="shared" si="200"/>
        <v>0</v>
      </c>
      <c r="AS182" s="104">
        <f t="shared" si="200"/>
        <v>0</v>
      </c>
      <c r="AT182" s="104">
        <f t="shared" si="200"/>
        <v>0</v>
      </c>
      <c r="AU182" s="104">
        <f t="shared" si="200"/>
        <v>0</v>
      </c>
      <c r="AV182" s="104">
        <f t="shared" si="200"/>
        <v>0</v>
      </c>
      <c r="AW182" s="104">
        <f t="shared" si="200"/>
        <v>0</v>
      </c>
      <c r="AX182" s="104">
        <f t="shared" si="200"/>
        <v>0</v>
      </c>
      <c r="AY182" s="104">
        <f t="shared" si="200"/>
        <v>0</v>
      </c>
      <c r="AZ182" s="104">
        <f t="shared" si="200"/>
        <v>0</v>
      </c>
      <c r="BA182" s="104">
        <f t="shared" si="200"/>
        <v>0</v>
      </c>
      <c r="BB182" s="104">
        <f t="shared" si="200"/>
        <v>0</v>
      </c>
      <c r="BC182" s="104">
        <f t="shared" si="200"/>
        <v>0</v>
      </c>
      <c r="BD182" s="104">
        <f t="shared" si="200"/>
        <v>0</v>
      </c>
      <c r="BE182" s="104">
        <f t="shared" si="200"/>
        <v>0</v>
      </c>
      <c r="BF182" s="104">
        <f t="shared" si="200"/>
        <v>0</v>
      </c>
      <c r="BG182" s="104">
        <f t="shared" si="200"/>
        <v>0</v>
      </c>
      <c r="BH182" s="104">
        <f t="shared" si="200"/>
        <v>0</v>
      </c>
      <c r="BI182" s="104">
        <f t="shared" si="200"/>
        <v>0</v>
      </c>
      <c r="BJ182" s="104">
        <f t="shared" si="200"/>
        <v>0</v>
      </c>
      <c r="BK182" s="104">
        <f t="shared" si="200"/>
        <v>0</v>
      </c>
      <c r="BL182" s="104">
        <f t="shared" si="200"/>
        <v>0</v>
      </c>
      <c r="BM182" s="104">
        <f t="shared" si="200"/>
        <v>0</v>
      </c>
      <c r="BN182" s="104">
        <f t="shared" si="200"/>
        <v>0</v>
      </c>
      <c r="BO182" s="104">
        <f t="shared" si="200"/>
        <v>0</v>
      </c>
      <c r="BP182" s="164">
        <f t="shared" si="151"/>
        <v>0</v>
      </c>
    </row>
    <row r="183" spans="1:69" ht="60" x14ac:dyDescent="0.25">
      <c r="A183" s="31">
        <v>176</v>
      </c>
      <c r="B183" s="78" t="s">
        <v>857</v>
      </c>
      <c r="C183" s="31" t="s">
        <v>398</v>
      </c>
      <c r="D183" s="31" t="s">
        <v>399</v>
      </c>
      <c r="E183" s="31" t="s">
        <v>400</v>
      </c>
      <c r="F183" s="145">
        <v>1190</v>
      </c>
      <c r="G183" s="146">
        <v>3999</v>
      </c>
      <c r="H183" s="181">
        <f t="shared" si="152"/>
        <v>0.20000000000000004</v>
      </c>
      <c r="I183" s="183">
        <v>3199.2</v>
      </c>
      <c r="J183" s="223">
        <v>600</v>
      </c>
      <c r="K183" s="92"/>
      <c r="L183" s="92"/>
      <c r="M183" s="92"/>
      <c r="N183" s="224"/>
      <c r="O183" s="92"/>
      <c r="P183" s="92"/>
      <c r="Q183" s="92">
        <v>10</v>
      </c>
      <c r="R183" s="92"/>
      <c r="S183" s="92"/>
      <c r="T183" s="92"/>
      <c r="U183" s="92"/>
      <c r="V183" s="92"/>
      <c r="W183" s="92"/>
      <c r="X183" s="92"/>
      <c r="Y183" s="92"/>
      <c r="Z183" s="92"/>
      <c r="AA183" s="92"/>
      <c r="AB183" s="92"/>
      <c r="AC183" s="92"/>
      <c r="AD183" s="92"/>
      <c r="AE183" s="92"/>
      <c r="AF183" s="92"/>
      <c r="AG183" s="92"/>
      <c r="AH183" s="92"/>
      <c r="AI183" s="92"/>
      <c r="AJ183" s="161">
        <f t="shared" si="148"/>
        <v>610</v>
      </c>
      <c r="AK183" s="168"/>
      <c r="AL183" s="160">
        <f t="shared" si="153"/>
        <v>1951512</v>
      </c>
      <c r="AM183" s="162">
        <f t="shared" si="154"/>
        <v>0</v>
      </c>
      <c r="AN183" s="157">
        <f t="shared" si="149"/>
        <v>1951512</v>
      </c>
      <c r="AO183" s="171"/>
      <c r="AP183" s="104">
        <f t="shared" ref="AP183:BO183" si="201">J183*$I$183</f>
        <v>1919520</v>
      </c>
      <c r="AQ183" s="104">
        <f t="shared" si="201"/>
        <v>0</v>
      </c>
      <c r="AR183" s="104">
        <f t="shared" si="201"/>
        <v>0</v>
      </c>
      <c r="AS183" s="104">
        <f t="shared" si="201"/>
        <v>0</v>
      </c>
      <c r="AT183" s="104">
        <f t="shared" si="201"/>
        <v>0</v>
      </c>
      <c r="AU183" s="104">
        <f t="shared" si="201"/>
        <v>0</v>
      </c>
      <c r="AV183" s="104">
        <f t="shared" si="201"/>
        <v>0</v>
      </c>
      <c r="AW183" s="104">
        <f t="shared" si="201"/>
        <v>31992</v>
      </c>
      <c r="AX183" s="104">
        <f t="shared" si="201"/>
        <v>0</v>
      </c>
      <c r="AY183" s="104">
        <f t="shared" si="201"/>
        <v>0</v>
      </c>
      <c r="AZ183" s="104">
        <f t="shared" si="201"/>
        <v>0</v>
      </c>
      <c r="BA183" s="104">
        <f t="shared" si="201"/>
        <v>0</v>
      </c>
      <c r="BB183" s="104">
        <f t="shared" si="201"/>
        <v>0</v>
      </c>
      <c r="BC183" s="104">
        <f t="shared" si="201"/>
        <v>0</v>
      </c>
      <c r="BD183" s="104">
        <f t="shared" si="201"/>
        <v>0</v>
      </c>
      <c r="BE183" s="104">
        <f t="shared" si="201"/>
        <v>0</v>
      </c>
      <c r="BF183" s="104">
        <f t="shared" si="201"/>
        <v>0</v>
      </c>
      <c r="BG183" s="104">
        <f t="shared" si="201"/>
        <v>0</v>
      </c>
      <c r="BH183" s="104">
        <f t="shared" si="201"/>
        <v>0</v>
      </c>
      <c r="BI183" s="104">
        <f t="shared" si="201"/>
        <v>0</v>
      </c>
      <c r="BJ183" s="104">
        <f t="shared" si="201"/>
        <v>0</v>
      </c>
      <c r="BK183" s="104">
        <f t="shared" si="201"/>
        <v>0</v>
      </c>
      <c r="BL183" s="104">
        <f t="shared" si="201"/>
        <v>0</v>
      </c>
      <c r="BM183" s="104">
        <f t="shared" si="201"/>
        <v>0</v>
      </c>
      <c r="BN183" s="104">
        <f t="shared" si="201"/>
        <v>0</v>
      </c>
      <c r="BO183" s="104">
        <f t="shared" si="201"/>
        <v>0</v>
      </c>
      <c r="BP183" s="164">
        <f t="shared" si="151"/>
        <v>1951512</v>
      </c>
      <c r="BQ183" s="55"/>
    </row>
    <row r="184" spans="1:69" ht="60" x14ac:dyDescent="0.25">
      <c r="A184" s="31">
        <v>177</v>
      </c>
      <c r="B184" s="78" t="s">
        <v>857</v>
      </c>
      <c r="C184" s="31" t="s">
        <v>401</v>
      </c>
      <c r="D184" s="31" t="s">
        <v>399</v>
      </c>
      <c r="E184" s="31" t="s">
        <v>389</v>
      </c>
      <c r="F184" s="145">
        <v>300</v>
      </c>
      <c r="G184" s="146">
        <v>1373</v>
      </c>
      <c r="H184" s="181">
        <f t="shared" si="152"/>
        <v>0.19999999999999993</v>
      </c>
      <c r="I184" s="183">
        <v>1098.4000000000001</v>
      </c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161">
        <f t="shared" si="148"/>
        <v>0</v>
      </c>
      <c r="AK184" s="168"/>
      <c r="AL184" s="160">
        <f t="shared" si="153"/>
        <v>0</v>
      </c>
      <c r="AM184" s="162">
        <f t="shared" si="154"/>
        <v>0</v>
      </c>
      <c r="AN184" s="157">
        <f t="shared" si="149"/>
        <v>0</v>
      </c>
      <c r="AO184" s="171"/>
      <c r="AP184" s="104">
        <f t="shared" ref="AP184:BO184" si="202">J184*$I$184</f>
        <v>0</v>
      </c>
      <c r="AQ184" s="104">
        <f t="shared" si="202"/>
        <v>0</v>
      </c>
      <c r="AR184" s="104">
        <f t="shared" si="202"/>
        <v>0</v>
      </c>
      <c r="AS184" s="104">
        <f t="shared" si="202"/>
        <v>0</v>
      </c>
      <c r="AT184" s="104">
        <f t="shared" si="202"/>
        <v>0</v>
      </c>
      <c r="AU184" s="104">
        <f t="shared" si="202"/>
        <v>0</v>
      </c>
      <c r="AV184" s="104">
        <f t="shared" si="202"/>
        <v>0</v>
      </c>
      <c r="AW184" s="104">
        <f t="shared" si="202"/>
        <v>0</v>
      </c>
      <c r="AX184" s="104">
        <f t="shared" si="202"/>
        <v>0</v>
      </c>
      <c r="AY184" s="104">
        <f t="shared" si="202"/>
        <v>0</v>
      </c>
      <c r="AZ184" s="104">
        <f t="shared" si="202"/>
        <v>0</v>
      </c>
      <c r="BA184" s="104">
        <f t="shared" si="202"/>
        <v>0</v>
      </c>
      <c r="BB184" s="104">
        <f t="shared" si="202"/>
        <v>0</v>
      </c>
      <c r="BC184" s="104">
        <f t="shared" si="202"/>
        <v>0</v>
      </c>
      <c r="BD184" s="104">
        <f t="shared" si="202"/>
        <v>0</v>
      </c>
      <c r="BE184" s="104">
        <f t="shared" si="202"/>
        <v>0</v>
      </c>
      <c r="BF184" s="104">
        <f t="shared" si="202"/>
        <v>0</v>
      </c>
      <c r="BG184" s="104">
        <f t="shared" si="202"/>
        <v>0</v>
      </c>
      <c r="BH184" s="104">
        <f t="shared" si="202"/>
        <v>0</v>
      </c>
      <c r="BI184" s="104">
        <f t="shared" si="202"/>
        <v>0</v>
      </c>
      <c r="BJ184" s="104">
        <f t="shared" si="202"/>
        <v>0</v>
      </c>
      <c r="BK184" s="104">
        <f t="shared" si="202"/>
        <v>0</v>
      </c>
      <c r="BL184" s="104">
        <f t="shared" si="202"/>
        <v>0</v>
      </c>
      <c r="BM184" s="104">
        <f t="shared" si="202"/>
        <v>0</v>
      </c>
      <c r="BN184" s="104">
        <f t="shared" si="202"/>
        <v>0</v>
      </c>
      <c r="BO184" s="104">
        <f t="shared" si="202"/>
        <v>0</v>
      </c>
      <c r="BP184" s="164">
        <f t="shared" si="151"/>
        <v>0</v>
      </c>
    </row>
    <row r="185" spans="1:69" ht="60" x14ac:dyDescent="0.25">
      <c r="A185" s="31">
        <v>178</v>
      </c>
      <c r="B185" s="78" t="s">
        <v>857</v>
      </c>
      <c r="C185" s="31" t="s">
        <v>402</v>
      </c>
      <c r="D185" s="31" t="s">
        <v>403</v>
      </c>
      <c r="E185" s="31" t="s">
        <v>389</v>
      </c>
      <c r="F185" s="145">
        <v>0</v>
      </c>
      <c r="G185" s="146">
        <v>1387</v>
      </c>
      <c r="H185" s="181">
        <f t="shared" si="152"/>
        <v>1</v>
      </c>
      <c r="I185" s="183">
        <v>0</v>
      </c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161">
        <f t="shared" si="148"/>
        <v>0</v>
      </c>
      <c r="AK185" s="168"/>
      <c r="AL185" s="160">
        <f t="shared" si="153"/>
        <v>0</v>
      </c>
      <c r="AM185" s="162">
        <f t="shared" si="154"/>
        <v>0</v>
      </c>
      <c r="AN185" s="157">
        <f t="shared" si="149"/>
        <v>0</v>
      </c>
      <c r="AO185" s="171"/>
      <c r="AP185" s="104">
        <f t="shared" ref="AP185:BO185" si="203">J185*$I$185</f>
        <v>0</v>
      </c>
      <c r="AQ185" s="104">
        <f t="shared" si="203"/>
        <v>0</v>
      </c>
      <c r="AR185" s="104">
        <f t="shared" si="203"/>
        <v>0</v>
      </c>
      <c r="AS185" s="104">
        <f t="shared" si="203"/>
        <v>0</v>
      </c>
      <c r="AT185" s="104">
        <f t="shared" si="203"/>
        <v>0</v>
      </c>
      <c r="AU185" s="104">
        <f t="shared" si="203"/>
        <v>0</v>
      </c>
      <c r="AV185" s="104">
        <f t="shared" si="203"/>
        <v>0</v>
      </c>
      <c r="AW185" s="104">
        <f t="shared" si="203"/>
        <v>0</v>
      </c>
      <c r="AX185" s="104">
        <f t="shared" si="203"/>
        <v>0</v>
      </c>
      <c r="AY185" s="104">
        <f t="shared" si="203"/>
        <v>0</v>
      </c>
      <c r="AZ185" s="104">
        <f t="shared" si="203"/>
        <v>0</v>
      </c>
      <c r="BA185" s="104">
        <f t="shared" si="203"/>
        <v>0</v>
      </c>
      <c r="BB185" s="104">
        <f t="shared" si="203"/>
        <v>0</v>
      </c>
      <c r="BC185" s="104">
        <f t="shared" si="203"/>
        <v>0</v>
      </c>
      <c r="BD185" s="104">
        <f t="shared" si="203"/>
        <v>0</v>
      </c>
      <c r="BE185" s="104">
        <f t="shared" si="203"/>
        <v>0</v>
      </c>
      <c r="BF185" s="104">
        <f t="shared" si="203"/>
        <v>0</v>
      </c>
      <c r="BG185" s="104">
        <f t="shared" si="203"/>
        <v>0</v>
      </c>
      <c r="BH185" s="104">
        <f t="shared" si="203"/>
        <v>0</v>
      </c>
      <c r="BI185" s="104">
        <f t="shared" si="203"/>
        <v>0</v>
      </c>
      <c r="BJ185" s="104">
        <f t="shared" si="203"/>
        <v>0</v>
      </c>
      <c r="BK185" s="104">
        <f t="shared" si="203"/>
        <v>0</v>
      </c>
      <c r="BL185" s="104">
        <f t="shared" si="203"/>
        <v>0</v>
      </c>
      <c r="BM185" s="104">
        <f t="shared" si="203"/>
        <v>0</v>
      </c>
      <c r="BN185" s="104">
        <f t="shared" si="203"/>
        <v>0</v>
      </c>
      <c r="BO185" s="104">
        <f t="shared" si="203"/>
        <v>0</v>
      </c>
      <c r="BP185" s="164">
        <f t="shared" si="151"/>
        <v>0</v>
      </c>
    </row>
    <row r="186" spans="1:69" ht="60" x14ac:dyDescent="0.25">
      <c r="A186" s="31">
        <v>179</v>
      </c>
      <c r="B186" s="78" t="s">
        <v>857</v>
      </c>
      <c r="C186" s="31" t="s">
        <v>404</v>
      </c>
      <c r="D186" s="31" t="s">
        <v>405</v>
      </c>
      <c r="E186" s="31" t="s">
        <v>406</v>
      </c>
      <c r="F186" s="145">
        <v>0</v>
      </c>
      <c r="G186" s="146">
        <v>5202</v>
      </c>
      <c r="H186" s="181">
        <f t="shared" si="152"/>
        <v>1</v>
      </c>
      <c r="I186" s="183">
        <v>0</v>
      </c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161">
        <f t="shared" si="148"/>
        <v>0</v>
      </c>
      <c r="AK186" s="168"/>
      <c r="AL186" s="160">
        <f t="shared" si="153"/>
        <v>0</v>
      </c>
      <c r="AM186" s="162">
        <f t="shared" si="154"/>
        <v>0</v>
      </c>
      <c r="AN186" s="157">
        <f t="shared" si="149"/>
        <v>0</v>
      </c>
      <c r="AO186" s="171"/>
      <c r="AP186" s="104">
        <f t="shared" ref="AP186:BO186" si="204">J186*$I$186</f>
        <v>0</v>
      </c>
      <c r="AQ186" s="104">
        <f t="shared" si="204"/>
        <v>0</v>
      </c>
      <c r="AR186" s="104">
        <f t="shared" si="204"/>
        <v>0</v>
      </c>
      <c r="AS186" s="104">
        <f t="shared" si="204"/>
        <v>0</v>
      </c>
      <c r="AT186" s="104">
        <f t="shared" si="204"/>
        <v>0</v>
      </c>
      <c r="AU186" s="104">
        <f t="shared" si="204"/>
        <v>0</v>
      </c>
      <c r="AV186" s="104">
        <f t="shared" si="204"/>
        <v>0</v>
      </c>
      <c r="AW186" s="104">
        <f t="shared" si="204"/>
        <v>0</v>
      </c>
      <c r="AX186" s="104">
        <f t="shared" si="204"/>
        <v>0</v>
      </c>
      <c r="AY186" s="104">
        <f t="shared" si="204"/>
        <v>0</v>
      </c>
      <c r="AZ186" s="104">
        <f t="shared" si="204"/>
        <v>0</v>
      </c>
      <c r="BA186" s="104">
        <f t="shared" si="204"/>
        <v>0</v>
      </c>
      <c r="BB186" s="104">
        <f t="shared" si="204"/>
        <v>0</v>
      </c>
      <c r="BC186" s="104">
        <f t="shared" si="204"/>
        <v>0</v>
      </c>
      <c r="BD186" s="104">
        <f t="shared" si="204"/>
        <v>0</v>
      </c>
      <c r="BE186" s="104">
        <f t="shared" si="204"/>
        <v>0</v>
      </c>
      <c r="BF186" s="104">
        <f t="shared" si="204"/>
        <v>0</v>
      </c>
      <c r="BG186" s="104">
        <f t="shared" si="204"/>
        <v>0</v>
      </c>
      <c r="BH186" s="104">
        <f t="shared" si="204"/>
        <v>0</v>
      </c>
      <c r="BI186" s="104">
        <f t="shared" si="204"/>
        <v>0</v>
      </c>
      <c r="BJ186" s="104">
        <f t="shared" si="204"/>
        <v>0</v>
      </c>
      <c r="BK186" s="104">
        <f t="shared" si="204"/>
        <v>0</v>
      </c>
      <c r="BL186" s="104">
        <f t="shared" si="204"/>
        <v>0</v>
      </c>
      <c r="BM186" s="104">
        <f t="shared" si="204"/>
        <v>0</v>
      </c>
      <c r="BN186" s="104">
        <f t="shared" si="204"/>
        <v>0</v>
      </c>
      <c r="BO186" s="104">
        <f t="shared" si="204"/>
        <v>0</v>
      </c>
      <c r="BP186" s="164">
        <f t="shared" si="151"/>
        <v>0</v>
      </c>
    </row>
    <row r="187" spans="1:69" ht="90" x14ac:dyDescent="0.25">
      <c r="A187" s="31">
        <v>180</v>
      </c>
      <c r="B187" s="78" t="s">
        <v>857</v>
      </c>
      <c r="C187" s="31" t="s">
        <v>407</v>
      </c>
      <c r="D187" s="31" t="s">
        <v>408</v>
      </c>
      <c r="E187" s="31" t="s">
        <v>409</v>
      </c>
      <c r="F187" s="145">
        <v>0</v>
      </c>
      <c r="G187" s="146">
        <v>3801</v>
      </c>
      <c r="H187" s="181">
        <f t="shared" si="152"/>
        <v>1</v>
      </c>
      <c r="I187" s="183">
        <v>0</v>
      </c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161">
        <f t="shared" si="148"/>
        <v>0</v>
      </c>
      <c r="AK187" s="168"/>
      <c r="AL187" s="160">
        <f t="shared" si="153"/>
        <v>0</v>
      </c>
      <c r="AM187" s="162">
        <f t="shared" si="154"/>
        <v>0</v>
      </c>
      <c r="AN187" s="157">
        <f t="shared" si="149"/>
        <v>0</v>
      </c>
      <c r="AO187" s="171"/>
      <c r="AP187" s="104">
        <f t="shared" ref="AP187:BO187" si="205">J187*$I$187</f>
        <v>0</v>
      </c>
      <c r="AQ187" s="104">
        <f t="shared" si="205"/>
        <v>0</v>
      </c>
      <c r="AR187" s="104">
        <f t="shared" si="205"/>
        <v>0</v>
      </c>
      <c r="AS187" s="104">
        <f t="shared" si="205"/>
        <v>0</v>
      </c>
      <c r="AT187" s="104">
        <f t="shared" si="205"/>
        <v>0</v>
      </c>
      <c r="AU187" s="104">
        <f t="shared" si="205"/>
        <v>0</v>
      </c>
      <c r="AV187" s="104">
        <f t="shared" si="205"/>
        <v>0</v>
      </c>
      <c r="AW187" s="104">
        <f t="shared" si="205"/>
        <v>0</v>
      </c>
      <c r="AX187" s="104">
        <f t="shared" si="205"/>
        <v>0</v>
      </c>
      <c r="AY187" s="104">
        <f t="shared" si="205"/>
        <v>0</v>
      </c>
      <c r="AZ187" s="104">
        <f t="shared" si="205"/>
        <v>0</v>
      </c>
      <c r="BA187" s="104">
        <f t="shared" si="205"/>
        <v>0</v>
      </c>
      <c r="BB187" s="104">
        <f t="shared" si="205"/>
        <v>0</v>
      </c>
      <c r="BC187" s="104">
        <f t="shared" si="205"/>
        <v>0</v>
      </c>
      <c r="BD187" s="104">
        <f t="shared" si="205"/>
        <v>0</v>
      </c>
      <c r="BE187" s="104">
        <f t="shared" si="205"/>
        <v>0</v>
      </c>
      <c r="BF187" s="104">
        <f t="shared" si="205"/>
        <v>0</v>
      </c>
      <c r="BG187" s="104">
        <f t="shared" si="205"/>
        <v>0</v>
      </c>
      <c r="BH187" s="104">
        <f t="shared" si="205"/>
        <v>0</v>
      </c>
      <c r="BI187" s="104">
        <f t="shared" si="205"/>
        <v>0</v>
      </c>
      <c r="BJ187" s="104">
        <f t="shared" si="205"/>
        <v>0</v>
      </c>
      <c r="BK187" s="104">
        <f t="shared" si="205"/>
        <v>0</v>
      </c>
      <c r="BL187" s="104">
        <f t="shared" si="205"/>
        <v>0</v>
      </c>
      <c r="BM187" s="104">
        <f t="shared" si="205"/>
        <v>0</v>
      </c>
      <c r="BN187" s="104">
        <f t="shared" si="205"/>
        <v>0</v>
      </c>
      <c r="BO187" s="104">
        <f t="shared" si="205"/>
        <v>0</v>
      </c>
      <c r="BP187" s="164">
        <f t="shared" si="151"/>
        <v>0</v>
      </c>
    </row>
    <row r="188" spans="1:69" ht="60" x14ac:dyDescent="0.25">
      <c r="A188" s="105">
        <v>181</v>
      </c>
      <c r="B188" s="78" t="s">
        <v>857</v>
      </c>
      <c r="C188" s="31" t="s">
        <v>410</v>
      </c>
      <c r="D188" s="31" t="s">
        <v>411</v>
      </c>
      <c r="E188" s="31" t="s">
        <v>412</v>
      </c>
      <c r="F188" s="145">
        <v>0</v>
      </c>
      <c r="G188" s="146">
        <v>743</v>
      </c>
      <c r="H188" s="181">
        <f t="shared" si="152"/>
        <v>1</v>
      </c>
      <c r="I188" s="183">
        <v>0</v>
      </c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161">
        <f t="shared" si="148"/>
        <v>0</v>
      </c>
      <c r="AK188" s="168"/>
      <c r="AL188" s="160">
        <f t="shared" si="153"/>
        <v>0</v>
      </c>
      <c r="AM188" s="162">
        <f t="shared" si="154"/>
        <v>0</v>
      </c>
      <c r="AN188" s="157">
        <f t="shared" si="149"/>
        <v>0</v>
      </c>
      <c r="AO188" s="171"/>
      <c r="AP188" s="104">
        <f t="shared" ref="AP188:BO188" si="206">J188*$I$188</f>
        <v>0</v>
      </c>
      <c r="AQ188" s="104">
        <f t="shared" si="206"/>
        <v>0</v>
      </c>
      <c r="AR188" s="104">
        <f t="shared" si="206"/>
        <v>0</v>
      </c>
      <c r="AS188" s="104">
        <f t="shared" si="206"/>
        <v>0</v>
      </c>
      <c r="AT188" s="104">
        <f t="shared" si="206"/>
        <v>0</v>
      </c>
      <c r="AU188" s="104">
        <f t="shared" si="206"/>
        <v>0</v>
      </c>
      <c r="AV188" s="104">
        <f t="shared" si="206"/>
        <v>0</v>
      </c>
      <c r="AW188" s="104">
        <f t="shared" si="206"/>
        <v>0</v>
      </c>
      <c r="AX188" s="104">
        <f t="shared" si="206"/>
        <v>0</v>
      </c>
      <c r="AY188" s="104">
        <f t="shared" si="206"/>
        <v>0</v>
      </c>
      <c r="AZ188" s="104">
        <f t="shared" si="206"/>
        <v>0</v>
      </c>
      <c r="BA188" s="104">
        <f t="shared" si="206"/>
        <v>0</v>
      </c>
      <c r="BB188" s="104">
        <f t="shared" si="206"/>
        <v>0</v>
      </c>
      <c r="BC188" s="104">
        <f t="shared" si="206"/>
        <v>0</v>
      </c>
      <c r="BD188" s="104">
        <f t="shared" si="206"/>
        <v>0</v>
      </c>
      <c r="BE188" s="104">
        <f t="shared" si="206"/>
        <v>0</v>
      </c>
      <c r="BF188" s="104">
        <f t="shared" si="206"/>
        <v>0</v>
      </c>
      <c r="BG188" s="104">
        <f t="shared" si="206"/>
        <v>0</v>
      </c>
      <c r="BH188" s="104">
        <f t="shared" si="206"/>
        <v>0</v>
      </c>
      <c r="BI188" s="104">
        <f t="shared" si="206"/>
        <v>0</v>
      </c>
      <c r="BJ188" s="104">
        <f t="shared" si="206"/>
        <v>0</v>
      </c>
      <c r="BK188" s="104">
        <f t="shared" si="206"/>
        <v>0</v>
      </c>
      <c r="BL188" s="104">
        <f t="shared" si="206"/>
        <v>0</v>
      </c>
      <c r="BM188" s="104">
        <f t="shared" si="206"/>
        <v>0</v>
      </c>
      <c r="BN188" s="104">
        <f t="shared" si="206"/>
        <v>0</v>
      </c>
      <c r="BO188" s="104">
        <f t="shared" si="206"/>
        <v>0</v>
      </c>
      <c r="BP188" s="164">
        <f t="shared" si="151"/>
        <v>0</v>
      </c>
    </row>
    <row r="189" spans="1:69" ht="60" x14ac:dyDescent="0.25">
      <c r="A189" s="31">
        <v>182</v>
      </c>
      <c r="B189" s="78" t="s">
        <v>857</v>
      </c>
      <c r="C189" s="31" t="s">
        <v>413</v>
      </c>
      <c r="D189" s="31" t="s">
        <v>411</v>
      </c>
      <c r="E189" s="31" t="s">
        <v>414</v>
      </c>
      <c r="F189" s="145">
        <v>0</v>
      </c>
      <c r="G189" s="146">
        <v>792</v>
      </c>
      <c r="H189" s="181">
        <f t="shared" si="152"/>
        <v>1</v>
      </c>
      <c r="I189" s="183">
        <v>0</v>
      </c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161">
        <f t="shared" si="148"/>
        <v>0</v>
      </c>
      <c r="AK189" s="168"/>
      <c r="AL189" s="160">
        <f t="shared" si="153"/>
        <v>0</v>
      </c>
      <c r="AM189" s="162">
        <f t="shared" si="154"/>
        <v>0</v>
      </c>
      <c r="AN189" s="157">
        <f t="shared" si="149"/>
        <v>0</v>
      </c>
      <c r="AO189" s="171"/>
      <c r="AP189" s="104">
        <f t="shared" ref="AP189:BO189" si="207">J189*$I$189</f>
        <v>0</v>
      </c>
      <c r="AQ189" s="104">
        <f t="shared" si="207"/>
        <v>0</v>
      </c>
      <c r="AR189" s="104">
        <f t="shared" si="207"/>
        <v>0</v>
      </c>
      <c r="AS189" s="104">
        <f t="shared" si="207"/>
        <v>0</v>
      </c>
      <c r="AT189" s="104">
        <f t="shared" si="207"/>
        <v>0</v>
      </c>
      <c r="AU189" s="104">
        <f t="shared" si="207"/>
        <v>0</v>
      </c>
      <c r="AV189" s="104">
        <f t="shared" si="207"/>
        <v>0</v>
      </c>
      <c r="AW189" s="104">
        <f t="shared" si="207"/>
        <v>0</v>
      </c>
      <c r="AX189" s="104">
        <f t="shared" si="207"/>
        <v>0</v>
      </c>
      <c r="AY189" s="104">
        <f t="shared" si="207"/>
        <v>0</v>
      </c>
      <c r="AZ189" s="104">
        <f t="shared" si="207"/>
        <v>0</v>
      </c>
      <c r="BA189" s="104">
        <f t="shared" si="207"/>
        <v>0</v>
      </c>
      <c r="BB189" s="104">
        <f t="shared" si="207"/>
        <v>0</v>
      </c>
      <c r="BC189" s="104">
        <f t="shared" si="207"/>
        <v>0</v>
      </c>
      <c r="BD189" s="104">
        <f t="shared" si="207"/>
        <v>0</v>
      </c>
      <c r="BE189" s="104">
        <f t="shared" si="207"/>
        <v>0</v>
      </c>
      <c r="BF189" s="104">
        <f t="shared" si="207"/>
        <v>0</v>
      </c>
      <c r="BG189" s="104">
        <f t="shared" si="207"/>
        <v>0</v>
      </c>
      <c r="BH189" s="104">
        <f t="shared" si="207"/>
        <v>0</v>
      </c>
      <c r="BI189" s="104">
        <f t="shared" si="207"/>
        <v>0</v>
      </c>
      <c r="BJ189" s="104">
        <f t="shared" si="207"/>
        <v>0</v>
      </c>
      <c r="BK189" s="104">
        <f t="shared" si="207"/>
        <v>0</v>
      </c>
      <c r="BL189" s="104">
        <f t="shared" si="207"/>
        <v>0</v>
      </c>
      <c r="BM189" s="104">
        <f t="shared" si="207"/>
        <v>0</v>
      </c>
      <c r="BN189" s="104">
        <f t="shared" si="207"/>
        <v>0</v>
      </c>
      <c r="BO189" s="104">
        <f t="shared" si="207"/>
        <v>0</v>
      </c>
      <c r="BP189" s="164">
        <f t="shared" si="151"/>
        <v>0</v>
      </c>
    </row>
    <row r="190" spans="1:69" ht="60" x14ac:dyDescent="0.25">
      <c r="A190" s="105">
        <v>183</v>
      </c>
      <c r="B190" s="78" t="s">
        <v>857</v>
      </c>
      <c r="C190" s="31" t="s">
        <v>415</v>
      </c>
      <c r="D190" s="31" t="s">
        <v>411</v>
      </c>
      <c r="E190" s="31" t="s">
        <v>416</v>
      </c>
      <c r="F190" s="145">
        <v>0</v>
      </c>
      <c r="G190" s="146">
        <v>522</v>
      </c>
      <c r="H190" s="181">
        <f t="shared" si="152"/>
        <v>1</v>
      </c>
      <c r="I190" s="183">
        <v>0</v>
      </c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161">
        <f t="shared" si="148"/>
        <v>0</v>
      </c>
      <c r="AK190" s="168"/>
      <c r="AL190" s="160">
        <f t="shared" si="153"/>
        <v>0</v>
      </c>
      <c r="AM190" s="162">
        <f t="shared" si="154"/>
        <v>0</v>
      </c>
      <c r="AN190" s="157">
        <f t="shared" si="149"/>
        <v>0</v>
      </c>
      <c r="AO190" s="171"/>
      <c r="AP190" s="104">
        <f t="shared" ref="AP190:BO190" si="208">J190*$I$190</f>
        <v>0</v>
      </c>
      <c r="AQ190" s="104">
        <f t="shared" si="208"/>
        <v>0</v>
      </c>
      <c r="AR190" s="104">
        <f t="shared" si="208"/>
        <v>0</v>
      </c>
      <c r="AS190" s="104">
        <f t="shared" si="208"/>
        <v>0</v>
      </c>
      <c r="AT190" s="104">
        <f t="shared" si="208"/>
        <v>0</v>
      </c>
      <c r="AU190" s="104">
        <f t="shared" si="208"/>
        <v>0</v>
      </c>
      <c r="AV190" s="104">
        <f t="shared" si="208"/>
        <v>0</v>
      </c>
      <c r="AW190" s="104">
        <f t="shared" si="208"/>
        <v>0</v>
      </c>
      <c r="AX190" s="104">
        <f t="shared" si="208"/>
        <v>0</v>
      </c>
      <c r="AY190" s="104">
        <f t="shared" si="208"/>
        <v>0</v>
      </c>
      <c r="AZ190" s="104">
        <f t="shared" si="208"/>
        <v>0</v>
      </c>
      <c r="BA190" s="104">
        <f t="shared" si="208"/>
        <v>0</v>
      </c>
      <c r="BB190" s="104">
        <f t="shared" si="208"/>
        <v>0</v>
      </c>
      <c r="BC190" s="104">
        <f t="shared" si="208"/>
        <v>0</v>
      </c>
      <c r="BD190" s="104">
        <f t="shared" si="208"/>
        <v>0</v>
      </c>
      <c r="BE190" s="104">
        <f t="shared" si="208"/>
        <v>0</v>
      </c>
      <c r="BF190" s="104">
        <f t="shared" si="208"/>
        <v>0</v>
      </c>
      <c r="BG190" s="104">
        <f t="shared" si="208"/>
        <v>0</v>
      </c>
      <c r="BH190" s="104">
        <f t="shared" si="208"/>
        <v>0</v>
      </c>
      <c r="BI190" s="104">
        <f t="shared" si="208"/>
        <v>0</v>
      </c>
      <c r="BJ190" s="104">
        <f t="shared" si="208"/>
        <v>0</v>
      </c>
      <c r="BK190" s="104">
        <f t="shared" si="208"/>
        <v>0</v>
      </c>
      <c r="BL190" s="104">
        <f t="shared" si="208"/>
        <v>0</v>
      </c>
      <c r="BM190" s="104">
        <f t="shared" si="208"/>
        <v>0</v>
      </c>
      <c r="BN190" s="104">
        <f t="shared" si="208"/>
        <v>0</v>
      </c>
      <c r="BO190" s="104">
        <f t="shared" si="208"/>
        <v>0</v>
      </c>
      <c r="BP190" s="164">
        <f t="shared" si="151"/>
        <v>0</v>
      </c>
    </row>
    <row r="191" spans="1:69" ht="45" x14ac:dyDescent="0.25">
      <c r="A191" s="31">
        <v>184</v>
      </c>
      <c r="B191" s="78" t="s">
        <v>857</v>
      </c>
      <c r="C191" s="31" t="s">
        <v>417</v>
      </c>
      <c r="D191" s="31" t="s">
        <v>418</v>
      </c>
      <c r="E191" s="31" t="s">
        <v>419</v>
      </c>
      <c r="F191" s="145">
        <v>1735</v>
      </c>
      <c r="G191" s="146">
        <v>828</v>
      </c>
      <c r="H191" s="181">
        <f t="shared" si="152"/>
        <v>0.20000000000000004</v>
      </c>
      <c r="I191" s="183">
        <v>662.4</v>
      </c>
      <c r="J191" s="221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161">
        <f t="shared" si="148"/>
        <v>0</v>
      </c>
      <c r="AK191" s="168"/>
      <c r="AL191" s="160">
        <f t="shared" si="153"/>
        <v>0</v>
      </c>
      <c r="AM191" s="162">
        <f t="shared" si="154"/>
        <v>0</v>
      </c>
      <c r="AN191" s="157">
        <f t="shared" si="149"/>
        <v>0</v>
      </c>
      <c r="AO191" s="171"/>
      <c r="AP191" s="104">
        <f t="shared" ref="AP191:BO191" si="209">J191*$I$191</f>
        <v>0</v>
      </c>
      <c r="AQ191" s="104">
        <f t="shared" si="209"/>
        <v>0</v>
      </c>
      <c r="AR191" s="104">
        <f t="shared" si="209"/>
        <v>0</v>
      </c>
      <c r="AS191" s="104">
        <f t="shared" si="209"/>
        <v>0</v>
      </c>
      <c r="AT191" s="104">
        <f t="shared" si="209"/>
        <v>0</v>
      </c>
      <c r="AU191" s="104">
        <f t="shared" si="209"/>
        <v>0</v>
      </c>
      <c r="AV191" s="104">
        <f t="shared" si="209"/>
        <v>0</v>
      </c>
      <c r="AW191" s="104">
        <f t="shared" si="209"/>
        <v>0</v>
      </c>
      <c r="AX191" s="104">
        <f t="shared" si="209"/>
        <v>0</v>
      </c>
      <c r="AY191" s="104">
        <f t="shared" si="209"/>
        <v>0</v>
      </c>
      <c r="AZ191" s="104">
        <f t="shared" si="209"/>
        <v>0</v>
      </c>
      <c r="BA191" s="104">
        <f t="shared" si="209"/>
        <v>0</v>
      </c>
      <c r="BB191" s="104">
        <f t="shared" si="209"/>
        <v>0</v>
      </c>
      <c r="BC191" s="104">
        <f t="shared" si="209"/>
        <v>0</v>
      </c>
      <c r="BD191" s="104">
        <f t="shared" si="209"/>
        <v>0</v>
      </c>
      <c r="BE191" s="104">
        <f t="shared" si="209"/>
        <v>0</v>
      </c>
      <c r="BF191" s="104">
        <f t="shared" si="209"/>
        <v>0</v>
      </c>
      <c r="BG191" s="104">
        <f t="shared" si="209"/>
        <v>0</v>
      </c>
      <c r="BH191" s="104">
        <f t="shared" si="209"/>
        <v>0</v>
      </c>
      <c r="BI191" s="104">
        <f t="shared" si="209"/>
        <v>0</v>
      </c>
      <c r="BJ191" s="104">
        <f t="shared" si="209"/>
        <v>0</v>
      </c>
      <c r="BK191" s="104">
        <f t="shared" si="209"/>
        <v>0</v>
      </c>
      <c r="BL191" s="104">
        <f t="shared" si="209"/>
        <v>0</v>
      </c>
      <c r="BM191" s="104">
        <f t="shared" si="209"/>
        <v>0</v>
      </c>
      <c r="BN191" s="104">
        <f t="shared" si="209"/>
        <v>0</v>
      </c>
      <c r="BO191" s="104">
        <f t="shared" si="209"/>
        <v>0</v>
      </c>
      <c r="BP191" s="164">
        <f t="shared" si="151"/>
        <v>0</v>
      </c>
    </row>
    <row r="192" spans="1:69" ht="30" x14ac:dyDescent="0.25">
      <c r="A192" s="31">
        <v>185</v>
      </c>
      <c r="B192" s="78" t="s">
        <v>857</v>
      </c>
      <c r="C192" s="31" t="s">
        <v>420</v>
      </c>
      <c r="D192" s="31" t="s">
        <v>421</v>
      </c>
      <c r="E192" s="31" t="s">
        <v>422</v>
      </c>
      <c r="F192" s="145">
        <v>273</v>
      </c>
      <c r="G192" s="146">
        <v>6284</v>
      </c>
      <c r="H192" s="181">
        <f t="shared" si="152"/>
        <v>0.20000000000000004</v>
      </c>
      <c r="I192" s="183">
        <v>5027.2</v>
      </c>
      <c r="J192" s="221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161">
        <f t="shared" si="148"/>
        <v>0</v>
      </c>
      <c r="AK192" s="168"/>
      <c r="AL192" s="160">
        <f t="shared" si="153"/>
        <v>0</v>
      </c>
      <c r="AM192" s="162">
        <f t="shared" si="154"/>
        <v>0</v>
      </c>
      <c r="AN192" s="157">
        <f t="shared" si="149"/>
        <v>0</v>
      </c>
      <c r="AO192" s="171"/>
      <c r="AP192" s="104">
        <f t="shared" ref="AP192:BO192" si="210">J192*$I$192</f>
        <v>0</v>
      </c>
      <c r="AQ192" s="104">
        <f t="shared" si="210"/>
        <v>0</v>
      </c>
      <c r="AR192" s="104">
        <f t="shared" si="210"/>
        <v>0</v>
      </c>
      <c r="AS192" s="104">
        <f t="shared" si="210"/>
        <v>0</v>
      </c>
      <c r="AT192" s="104">
        <f t="shared" si="210"/>
        <v>0</v>
      </c>
      <c r="AU192" s="104">
        <f t="shared" si="210"/>
        <v>0</v>
      </c>
      <c r="AV192" s="104">
        <f t="shared" si="210"/>
        <v>0</v>
      </c>
      <c r="AW192" s="104">
        <f t="shared" si="210"/>
        <v>0</v>
      </c>
      <c r="AX192" s="104">
        <f t="shared" si="210"/>
        <v>0</v>
      </c>
      <c r="AY192" s="104">
        <f t="shared" si="210"/>
        <v>0</v>
      </c>
      <c r="AZ192" s="104">
        <f t="shared" si="210"/>
        <v>0</v>
      </c>
      <c r="BA192" s="104">
        <f t="shared" si="210"/>
        <v>0</v>
      </c>
      <c r="BB192" s="104">
        <f t="shared" si="210"/>
        <v>0</v>
      </c>
      <c r="BC192" s="104">
        <f t="shared" si="210"/>
        <v>0</v>
      </c>
      <c r="BD192" s="104">
        <f t="shared" si="210"/>
        <v>0</v>
      </c>
      <c r="BE192" s="104">
        <f t="shared" si="210"/>
        <v>0</v>
      </c>
      <c r="BF192" s="104">
        <f t="shared" si="210"/>
        <v>0</v>
      </c>
      <c r="BG192" s="104">
        <f t="shared" si="210"/>
        <v>0</v>
      </c>
      <c r="BH192" s="104">
        <f t="shared" si="210"/>
        <v>0</v>
      </c>
      <c r="BI192" s="104">
        <f t="shared" si="210"/>
        <v>0</v>
      </c>
      <c r="BJ192" s="104">
        <f t="shared" si="210"/>
        <v>0</v>
      </c>
      <c r="BK192" s="104">
        <f t="shared" si="210"/>
        <v>0</v>
      </c>
      <c r="BL192" s="104">
        <f t="shared" si="210"/>
        <v>0</v>
      </c>
      <c r="BM192" s="104">
        <f t="shared" si="210"/>
        <v>0</v>
      </c>
      <c r="BN192" s="104">
        <f t="shared" si="210"/>
        <v>0</v>
      </c>
      <c r="BO192" s="104">
        <f t="shared" si="210"/>
        <v>0</v>
      </c>
      <c r="BP192" s="164">
        <f t="shared" si="151"/>
        <v>0</v>
      </c>
    </row>
    <row r="193" spans="1:68" ht="30" x14ac:dyDescent="0.25">
      <c r="A193" s="31">
        <v>186</v>
      </c>
      <c r="B193" s="78" t="s">
        <v>857</v>
      </c>
      <c r="C193" s="31" t="s">
        <v>423</v>
      </c>
      <c r="D193" s="31" t="s">
        <v>424</v>
      </c>
      <c r="E193" s="31" t="s">
        <v>425</v>
      </c>
      <c r="F193" s="145">
        <v>0</v>
      </c>
      <c r="G193" s="146">
        <v>2350</v>
      </c>
      <c r="H193" s="181">
        <f t="shared" si="152"/>
        <v>1</v>
      </c>
      <c r="I193" s="183">
        <v>0</v>
      </c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161">
        <f t="shared" si="148"/>
        <v>0</v>
      </c>
      <c r="AK193" s="168"/>
      <c r="AL193" s="160">
        <f t="shared" si="153"/>
        <v>0</v>
      </c>
      <c r="AM193" s="162">
        <f t="shared" si="154"/>
        <v>0</v>
      </c>
      <c r="AN193" s="157">
        <f t="shared" si="149"/>
        <v>0</v>
      </c>
      <c r="AO193" s="171"/>
      <c r="AP193" s="104">
        <f t="shared" ref="AP193:BO193" si="211">J193*$I$193</f>
        <v>0</v>
      </c>
      <c r="AQ193" s="104">
        <f t="shared" si="211"/>
        <v>0</v>
      </c>
      <c r="AR193" s="104">
        <f t="shared" si="211"/>
        <v>0</v>
      </c>
      <c r="AS193" s="104">
        <f t="shared" si="211"/>
        <v>0</v>
      </c>
      <c r="AT193" s="104">
        <f t="shared" si="211"/>
        <v>0</v>
      </c>
      <c r="AU193" s="104">
        <f t="shared" si="211"/>
        <v>0</v>
      </c>
      <c r="AV193" s="104">
        <f t="shared" si="211"/>
        <v>0</v>
      </c>
      <c r="AW193" s="104">
        <f t="shared" si="211"/>
        <v>0</v>
      </c>
      <c r="AX193" s="104">
        <f t="shared" si="211"/>
        <v>0</v>
      </c>
      <c r="AY193" s="104">
        <f t="shared" si="211"/>
        <v>0</v>
      </c>
      <c r="AZ193" s="104">
        <f t="shared" si="211"/>
        <v>0</v>
      </c>
      <c r="BA193" s="104">
        <f t="shared" si="211"/>
        <v>0</v>
      </c>
      <c r="BB193" s="104">
        <f t="shared" si="211"/>
        <v>0</v>
      </c>
      <c r="BC193" s="104">
        <f t="shared" si="211"/>
        <v>0</v>
      </c>
      <c r="BD193" s="104">
        <f t="shared" si="211"/>
        <v>0</v>
      </c>
      <c r="BE193" s="104">
        <f t="shared" si="211"/>
        <v>0</v>
      </c>
      <c r="BF193" s="104">
        <f t="shared" si="211"/>
        <v>0</v>
      </c>
      <c r="BG193" s="104">
        <f t="shared" si="211"/>
        <v>0</v>
      </c>
      <c r="BH193" s="104">
        <f t="shared" si="211"/>
        <v>0</v>
      </c>
      <c r="BI193" s="104">
        <f t="shared" si="211"/>
        <v>0</v>
      </c>
      <c r="BJ193" s="104">
        <f t="shared" si="211"/>
        <v>0</v>
      </c>
      <c r="BK193" s="104">
        <f t="shared" si="211"/>
        <v>0</v>
      </c>
      <c r="BL193" s="104">
        <f t="shared" si="211"/>
        <v>0</v>
      </c>
      <c r="BM193" s="104">
        <f t="shared" si="211"/>
        <v>0</v>
      </c>
      <c r="BN193" s="104">
        <f t="shared" si="211"/>
        <v>0</v>
      </c>
      <c r="BO193" s="104">
        <f t="shared" si="211"/>
        <v>0</v>
      </c>
      <c r="BP193" s="164">
        <f t="shared" si="151"/>
        <v>0</v>
      </c>
    </row>
    <row r="194" spans="1:68" ht="45" x14ac:dyDescent="0.25">
      <c r="A194" s="31">
        <v>187</v>
      </c>
      <c r="B194" s="78" t="s">
        <v>857</v>
      </c>
      <c r="C194" s="31" t="s">
        <v>426</v>
      </c>
      <c r="D194" s="31" t="s">
        <v>418</v>
      </c>
      <c r="E194" s="31" t="s">
        <v>427</v>
      </c>
      <c r="F194" s="145">
        <v>40</v>
      </c>
      <c r="G194" s="146">
        <v>2439</v>
      </c>
      <c r="H194" s="181">
        <f t="shared" si="152"/>
        <v>0.19999999999999998</v>
      </c>
      <c r="I194" s="183">
        <v>1951.2</v>
      </c>
      <c r="J194" s="221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161">
        <f t="shared" si="148"/>
        <v>0</v>
      </c>
      <c r="AK194" s="168"/>
      <c r="AL194" s="160">
        <f t="shared" si="153"/>
        <v>0</v>
      </c>
      <c r="AM194" s="162">
        <f t="shared" si="154"/>
        <v>0</v>
      </c>
      <c r="AN194" s="157">
        <f t="shared" si="149"/>
        <v>0</v>
      </c>
      <c r="AO194" s="171"/>
      <c r="AP194" s="104">
        <f t="shared" ref="AP194:BO194" si="212">J194*$I$194</f>
        <v>0</v>
      </c>
      <c r="AQ194" s="104">
        <f t="shared" si="212"/>
        <v>0</v>
      </c>
      <c r="AR194" s="104">
        <f t="shared" si="212"/>
        <v>0</v>
      </c>
      <c r="AS194" s="104">
        <f t="shared" si="212"/>
        <v>0</v>
      </c>
      <c r="AT194" s="104">
        <f t="shared" si="212"/>
        <v>0</v>
      </c>
      <c r="AU194" s="104">
        <f t="shared" si="212"/>
        <v>0</v>
      </c>
      <c r="AV194" s="104">
        <f t="shared" si="212"/>
        <v>0</v>
      </c>
      <c r="AW194" s="104">
        <f t="shared" si="212"/>
        <v>0</v>
      </c>
      <c r="AX194" s="104">
        <f t="shared" si="212"/>
        <v>0</v>
      </c>
      <c r="AY194" s="104">
        <f t="shared" si="212"/>
        <v>0</v>
      </c>
      <c r="AZ194" s="104">
        <f t="shared" si="212"/>
        <v>0</v>
      </c>
      <c r="BA194" s="104">
        <f t="shared" si="212"/>
        <v>0</v>
      </c>
      <c r="BB194" s="104">
        <f t="shared" si="212"/>
        <v>0</v>
      </c>
      <c r="BC194" s="104">
        <f t="shared" si="212"/>
        <v>0</v>
      </c>
      <c r="BD194" s="104">
        <f t="shared" si="212"/>
        <v>0</v>
      </c>
      <c r="BE194" s="104">
        <f t="shared" si="212"/>
        <v>0</v>
      </c>
      <c r="BF194" s="104">
        <f t="shared" si="212"/>
        <v>0</v>
      </c>
      <c r="BG194" s="104">
        <f t="shared" si="212"/>
        <v>0</v>
      </c>
      <c r="BH194" s="104">
        <f t="shared" si="212"/>
        <v>0</v>
      </c>
      <c r="BI194" s="104">
        <f t="shared" si="212"/>
        <v>0</v>
      </c>
      <c r="BJ194" s="104">
        <f t="shared" si="212"/>
        <v>0</v>
      </c>
      <c r="BK194" s="104">
        <f t="shared" si="212"/>
        <v>0</v>
      </c>
      <c r="BL194" s="104">
        <f t="shared" si="212"/>
        <v>0</v>
      </c>
      <c r="BM194" s="104">
        <f t="shared" si="212"/>
        <v>0</v>
      </c>
      <c r="BN194" s="104">
        <f t="shared" si="212"/>
        <v>0</v>
      </c>
      <c r="BO194" s="104">
        <f t="shared" si="212"/>
        <v>0</v>
      </c>
      <c r="BP194" s="164">
        <f t="shared" si="151"/>
        <v>0</v>
      </c>
    </row>
    <row r="195" spans="1:68" ht="45" x14ac:dyDescent="0.25">
      <c r="A195" s="31">
        <v>188</v>
      </c>
      <c r="B195" s="78" t="s">
        <v>857</v>
      </c>
      <c r="C195" s="31" t="s">
        <v>428</v>
      </c>
      <c r="D195" s="31" t="s">
        <v>429</v>
      </c>
      <c r="E195" s="31" t="s">
        <v>427</v>
      </c>
      <c r="F195" s="145">
        <v>0</v>
      </c>
      <c r="G195" s="146">
        <v>5837</v>
      </c>
      <c r="H195" s="181">
        <f t="shared" si="152"/>
        <v>1</v>
      </c>
      <c r="I195" s="183">
        <v>0</v>
      </c>
      <c r="J195" s="221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161">
        <f t="shared" si="148"/>
        <v>0</v>
      </c>
      <c r="AK195" s="168"/>
      <c r="AL195" s="160">
        <f t="shared" si="153"/>
        <v>0</v>
      </c>
      <c r="AM195" s="162">
        <f t="shared" si="154"/>
        <v>0</v>
      </c>
      <c r="AN195" s="157">
        <f t="shared" si="149"/>
        <v>0</v>
      </c>
      <c r="AO195" s="171"/>
      <c r="AP195" s="104">
        <f t="shared" ref="AP195:BO195" si="213">J195*$I$195</f>
        <v>0</v>
      </c>
      <c r="AQ195" s="104">
        <f t="shared" si="213"/>
        <v>0</v>
      </c>
      <c r="AR195" s="104">
        <f t="shared" si="213"/>
        <v>0</v>
      </c>
      <c r="AS195" s="104">
        <f t="shared" si="213"/>
        <v>0</v>
      </c>
      <c r="AT195" s="104">
        <f t="shared" si="213"/>
        <v>0</v>
      </c>
      <c r="AU195" s="104">
        <f t="shared" si="213"/>
        <v>0</v>
      </c>
      <c r="AV195" s="104">
        <f t="shared" si="213"/>
        <v>0</v>
      </c>
      <c r="AW195" s="104">
        <f t="shared" si="213"/>
        <v>0</v>
      </c>
      <c r="AX195" s="104">
        <f t="shared" si="213"/>
        <v>0</v>
      </c>
      <c r="AY195" s="104">
        <f t="shared" si="213"/>
        <v>0</v>
      </c>
      <c r="AZ195" s="104">
        <f t="shared" si="213"/>
        <v>0</v>
      </c>
      <c r="BA195" s="104">
        <f t="shared" si="213"/>
        <v>0</v>
      </c>
      <c r="BB195" s="104">
        <f t="shared" si="213"/>
        <v>0</v>
      </c>
      <c r="BC195" s="104">
        <f t="shared" si="213"/>
        <v>0</v>
      </c>
      <c r="BD195" s="104">
        <f t="shared" si="213"/>
        <v>0</v>
      </c>
      <c r="BE195" s="104">
        <f t="shared" si="213"/>
        <v>0</v>
      </c>
      <c r="BF195" s="104">
        <f t="shared" si="213"/>
        <v>0</v>
      </c>
      <c r="BG195" s="104">
        <f t="shared" si="213"/>
        <v>0</v>
      </c>
      <c r="BH195" s="104">
        <f t="shared" si="213"/>
        <v>0</v>
      </c>
      <c r="BI195" s="104">
        <f t="shared" si="213"/>
        <v>0</v>
      </c>
      <c r="BJ195" s="104">
        <f t="shared" si="213"/>
        <v>0</v>
      </c>
      <c r="BK195" s="104">
        <f t="shared" si="213"/>
        <v>0</v>
      </c>
      <c r="BL195" s="104">
        <f t="shared" si="213"/>
        <v>0</v>
      </c>
      <c r="BM195" s="104">
        <f t="shared" si="213"/>
        <v>0</v>
      </c>
      <c r="BN195" s="104">
        <f t="shared" si="213"/>
        <v>0</v>
      </c>
      <c r="BO195" s="104">
        <f t="shared" si="213"/>
        <v>0</v>
      </c>
      <c r="BP195" s="164">
        <f t="shared" si="151"/>
        <v>0</v>
      </c>
    </row>
    <row r="196" spans="1:68" ht="30" x14ac:dyDescent="0.25">
      <c r="A196" s="31">
        <v>189</v>
      </c>
      <c r="B196" s="31" t="s">
        <v>858</v>
      </c>
      <c r="C196" s="31" t="s">
        <v>430</v>
      </c>
      <c r="D196" s="31" t="s">
        <v>431</v>
      </c>
      <c r="E196" s="31" t="s">
        <v>432</v>
      </c>
      <c r="F196" s="145">
        <v>0</v>
      </c>
      <c r="G196" s="146">
        <v>464</v>
      </c>
      <c r="H196" s="181">
        <f t="shared" si="152"/>
        <v>1</v>
      </c>
      <c r="I196" s="183">
        <v>0</v>
      </c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161">
        <f t="shared" si="148"/>
        <v>0</v>
      </c>
      <c r="AK196" s="168"/>
      <c r="AL196" s="160">
        <f t="shared" si="153"/>
        <v>0</v>
      </c>
      <c r="AM196" s="162">
        <f t="shared" si="154"/>
        <v>0</v>
      </c>
      <c r="AN196" s="157">
        <f t="shared" si="149"/>
        <v>0</v>
      </c>
      <c r="AO196" s="171"/>
      <c r="AP196" s="104">
        <f t="shared" ref="AP196:BO196" si="214">J196*$I$196</f>
        <v>0</v>
      </c>
      <c r="AQ196" s="104">
        <f t="shared" si="214"/>
        <v>0</v>
      </c>
      <c r="AR196" s="104">
        <f t="shared" si="214"/>
        <v>0</v>
      </c>
      <c r="AS196" s="104">
        <f t="shared" si="214"/>
        <v>0</v>
      </c>
      <c r="AT196" s="104">
        <f t="shared" si="214"/>
        <v>0</v>
      </c>
      <c r="AU196" s="104">
        <f t="shared" si="214"/>
        <v>0</v>
      </c>
      <c r="AV196" s="104">
        <f t="shared" si="214"/>
        <v>0</v>
      </c>
      <c r="AW196" s="104">
        <f t="shared" si="214"/>
        <v>0</v>
      </c>
      <c r="AX196" s="104">
        <f t="shared" si="214"/>
        <v>0</v>
      </c>
      <c r="AY196" s="104">
        <f t="shared" si="214"/>
        <v>0</v>
      </c>
      <c r="AZ196" s="104">
        <f t="shared" si="214"/>
        <v>0</v>
      </c>
      <c r="BA196" s="104">
        <f t="shared" si="214"/>
        <v>0</v>
      </c>
      <c r="BB196" s="104">
        <f t="shared" si="214"/>
        <v>0</v>
      </c>
      <c r="BC196" s="104">
        <f t="shared" si="214"/>
        <v>0</v>
      </c>
      <c r="BD196" s="104">
        <f t="shared" si="214"/>
        <v>0</v>
      </c>
      <c r="BE196" s="104">
        <f t="shared" si="214"/>
        <v>0</v>
      </c>
      <c r="BF196" s="104">
        <f t="shared" si="214"/>
        <v>0</v>
      </c>
      <c r="BG196" s="104">
        <f t="shared" si="214"/>
        <v>0</v>
      </c>
      <c r="BH196" s="104">
        <f t="shared" si="214"/>
        <v>0</v>
      </c>
      <c r="BI196" s="104">
        <f t="shared" si="214"/>
        <v>0</v>
      </c>
      <c r="BJ196" s="104">
        <f t="shared" si="214"/>
        <v>0</v>
      </c>
      <c r="BK196" s="104">
        <f t="shared" si="214"/>
        <v>0</v>
      </c>
      <c r="BL196" s="104">
        <f t="shared" si="214"/>
        <v>0</v>
      </c>
      <c r="BM196" s="104">
        <f t="shared" si="214"/>
        <v>0</v>
      </c>
      <c r="BN196" s="104">
        <f t="shared" si="214"/>
        <v>0</v>
      </c>
      <c r="BO196" s="104">
        <f t="shared" si="214"/>
        <v>0</v>
      </c>
      <c r="BP196" s="164">
        <f t="shared" si="151"/>
        <v>0</v>
      </c>
    </row>
    <row r="197" spans="1:68" ht="30" x14ac:dyDescent="0.25">
      <c r="A197" s="31">
        <v>190</v>
      </c>
      <c r="B197" s="31" t="s">
        <v>858</v>
      </c>
      <c r="C197" s="31" t="s">
        <v>433</v>
      </c>
      <c r="D197" s="31" t="s">
        <v>434</v>
      </c>
      <c r="E197" s="31" t="s">
        <v>435</v>
      </c>
      <c r="F197" s="145">
        <v>0</v>
      </c>
      <c r="G197" s="146">
        <v>808</v>
      </c>
      <c r="H197" s="181">
        <f t="shared" si="152"/>
        <v>1</v>
      </c>
      <c r="I197" s="183">
        <v>0</v>
      </c>
      <c r="J197" s="224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161">
        <f t="shared" si="148"/>
        <v>0</v>
      </c>
      <c r="AK197" s="168"/>
      <c r="AL197" s="160">
        <f t="shared" si="153"/>
        <v>0</v>
      </c>
      <c r="AM197" s="162">
        <f t="shared" si="154"/>
        <v>0</v>
      </c>
      <c r="AN197" s="157">
        <f t="shared" si="149"/>
        <v>0</v>
      </c>
      <c r="AO197" s="171"/>
      <c r="AP197" s="104">
        <f t="shared" ref="AP197:BO197" si="215">J197*$I$197</f>
        <v>0</v>
      </c>
      <c r="AQ197" s="104">
        <f t="shared" si="215"/>
        <v>0</v>
      </c>
      <c r="AR197" s="104">
        <f t="shared" si="215"/>
        <v>0</v>
      </c>
      <c r="AS197" s="104">
        <f t="shared" si="215"/>
        <v>0</v>
      </c>
      <c r="AT197" s="104">
        <f t="shared" si="215"/>
        <v>0</v>
      </c>
      <c r="AU197" s="104">
        <f t="shared" si="215"/>
        <v>0</v>
      </c>
      <c r="AV197" s="104">
        <f t="shared" si="215"/>
        <v>0</v>
      </c>
      <c r="AW197" s="104">
        <f t="shared" si="215"/>
        <v>0</v>
      </c>
      <c r="AX197" s="104">
        <f t="shared" si="215"/>
        <v>0</v>
      </c>
      <c r="AY197" s="104">
        <f t="shared" si="215"/>
        <v>0</v>
      </c>
      <c r="AZ197" s="104">
        <f t="shared" si="215"/>
        <v>0</v>
      </c>
      <c r="BA197" s="104">
        <f t="shared" si="215"/>
        <v>0</v>
      </c>
      <c r="BB197" s="104">
        <f t="shared" si="215"/>
        <v>0</v>
      </c>
      <c r="BC197" s="104">
        <f t="shared" si="215"/>
        <v>0</v>
      </c>
      <c r="BD197" s="104">
        <f t="shared" si="215"/>
        <v>0</v>
      </c>
      <c r="BE197" s="104">
        <f t="shared" si="215"/>
        <v>0</v>
      </c>
      <c r="BF197" s="104">
        <f t="shared" si="215"/>
        <v>0</v>
      </c>
      <c r="BG197" s="104">
        <f t="shared" si="215"/>
        <v>0</v>
      </c>
      <c r="BH197" s="104">
        <f t="shared" si="215"/>
        <v>0</v>
      </c>
      <c r="BI197" s="104">
        <f t="shared" si="215"/>
        <v>0</v>
      </c>
      <c r="BJ197" s="104">
        <f t="shared" si="215"/>
        <v>0</v>
      </c>
      <c r="BK197" s="104">
        <f t="shared" si="215"/>
        <v>0</v>
      </c>
      <c r="BL197" s="104">
        <f t="shared" si="215"/>
        <v>0</v>
      </c>
      <c r="BM197" s="104">
        <f t="shared" si="215"/>
        <v>0</v>
      </c>
      <c r="BN197" s="104">
        <f t="shared" si="215"/>
        <v>0</v>
      </c>
      <c r="BO197" s="104">
        <f t="shared" si="215"/>
        <v>0</v>
      </c>
      <c r="BP197" s="164">
        <f t="shared" si="151"/>
        <v>0</v>
      </c>
    </row>
    <row r="198" spans="1:68" ht="30" x14ac:dyDescent="0.25">
      <c r="A198" s="31">
        <v>191</v>
      </c>
      <c r="B198" s="31" t="s">
        <v>858</v>
      </c>
      <c r="C198" s="31" t="s">
        <v>436</v>
      </c>
      <c r="D198" s="31" t="s">
        <v>437</v>
      </c>
      <c r="E198" s="31" t="s">
        <v>435</v>
      </c>
      <c r="F198" s="145">
        <v>0</v>
      </c>
      <c r="G198" s="146">
        <v>808</v>
      </c>
      <c r="H198" s="181">
        <f t="shared" si="152"/>
        <v>1</v>
      </c>
      <c r="I198" s="183">
        <v>0</v>
      </c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161">
        <f t="shared" si="148"/>
        <v>0</v>
      </c>
      <c r="AK198" s="168"/>
      <c r="AL198" s="160">
        <f t="shared" si="153"/>
        <v>0</v>
      </c>
      <c r="AM198" s="162">
        <f t="shared" si="154"/>
        <v>0</v>
      </c>
      <c r="AN198" s="157">
        <f t="shared" si="149"/>
        <v>0</v>
      </c>
      <c r="AO198" s="171"/>
      <c r="AP198" s="104">
        <f t="shared" ref="AP198:BO198" si="216">J198*$I$198</f>
        <v>0</v>
      </c>
      <c r="AQ198" s="104">
        <f t="shared" si="216"/>
        <v>0</v>
      </c>
      <c r="AR198" s="104">
        <f t="shared" si="216"/>
        <v>0</v>
      </c>
      <c r="AS198" s="104">
        <f t="shared" si="216"/>
        <v>0</v>
      </c>
      <c r="AT198" s="104">
        <f t="shared" si="216"/>
        <v>0</v>
      </c>
      <c r="AU198" s="104">
        <f t="shared" si="216"/>
        <v>0</v>
      </c>
      <c r="AV198" s="104">
        <f t="shared" si="216"/>
        <v>0</v>
      </c>
      <c r="AW198" s="104">
        <f t="shared" si="216"/>
        <v>0</v>
      </c>
      <c r="AX198" s="104">
        <f t="shared" si="216"/>
        <v>0</v>
      </c>
      <c r="AY198" s="104">
        <f t="shared" si="216"/>
        <v>0</v>
      </c>
      <c r="AZ198" s="104">
        <f t="shared" si="216"/>
        <v>0</v>
      </c>
      <c r="BA198" s="104">
        <f t="shared" si="216"/>
        <v>0</v>
      </c>
      <c r="BB198" s="104">
        <f t="shared" si="216"/>
        <v>0</v>
      </c>
      <c r="BC198" s="104">
        <f t="shared" si="216"/>
        <v>0</v>
      </c>
      <c r="BD198" s="104">
        <f t="shared" si="216"/>
        <v>0</v>
      </c>
      <c r="BE198" s="104">
        <f t="shared" si="216"/>
        <v>0</v>
      </c>
      <c r="BF198" s="104">
        <f t="shared" si="216"/>
        <v>0</v>
      </c>
      <c r="BG198" s="104">
        <f t="shared" si="216"/>
        <v>0</v>
      </c>
      <c r="BH198" s="104">
        <f t="shared" si="216"/>
        <v>0</v>
      </c>
      <c r="BI198" s="104">
        <f t="shared" si="216"/>
        <v>0</v>
      </c>
      <c r="BJ198" s="104">
        <f t="shared" si="216"/>
        <v>0</v>
      </c>
      <c r="BK198" s="104">
        <f t="shared" si="216"/>
        <v>0</v>
      </c>
      <c r="BL198" s="104">
        <f t="shared" si="216"/>
        <v>0</v>
      </c>
      <c r="BM198" s="104">
        <f t="shared" si="216"/>
        <v>0</v>
      </c>
      <c r="BN198" s="104">
        <f t="shared" si="216"/>
        <v>0</v>
      </c>
      <c r="BO198" s="104">
        <f t="shared" si="216"/>
        <v>0</v>
      </c>
      <c r="BP198" s="164">
        <f t="shared" si="151"/>
        <v>0</v>
      </c>
    </row>
    <row r="199" spans="1:68" ht="30" x14ac:dyDescent="0.25">
      <c r="A199" s="31">
        <v>192</v>
      </c>
      <c r="B199" s="31" t="s">
        <v>858</v>
      </c>
      <c r="C199" s="31" t="s">
        <v>438</v>
      </c>
      <c r="D199" s="31" t="s">
        <v>439</v>
      </c>
      <c r="E199" s="31" t="s">
        <v>440</v>
      </c>
      <c r="F199" s="145">
        <v>16</v>
      </c>
      <c r="G199" s="146">
        <v>6747</v>
      </c>
      <c r="H199" s="181">
        <f t="shared" si="152"/>
        <v>0.19999999999999996</v>
      </c>
      <c r="I199" s="183">
        <v>5397.6</v>
      </c>
      <c r="J199" s="92"/>
      <c r="K199" s="92"/>
      <c r="L199" s="92"/>
      <c r="M199" s="92"/>
      <c r="N199" s="225"/>
      <c r="O199" s="92"/>
      <c r="P199" s="92"/>
      <c r="Q199" s="221">
        <v>2</v>
      </c>
      <c r="R199" s="221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161">
        <f t="shared" si="148"/>
        <v>2</v>
      </c>
      <c r="AK199" s="168"/>
      <c r="AL199" s="160">
        <f t="shared" si="153"/>
        <v>10795.2</v>
      </c>
      <c r="AM199" s="162">
        <f t="shared" si="154"/>
        <v>0</v>
      </c>
      <c r="AN199" s="157">
        <f t="shared" si="149"/>
        <v>10795.2</v>
      </c>
      <c r="AO199" s="171"/>
      <c r="AP199" s="104">
        <f t="shared" ref="AP199:BO199" si="217">J199*$I$199</f>
        <v>0</v>
      </c>
      <c r="AQ199" s="104">
        <f t="shared" si="217"/>
        <v>0</v>
      </c>
      <c r="AR199" s="104">
        <f t="shared" si="217"/>
        <v>0</v>
      </c>
      <c r="AS199" s="104">
        <f t="shared" si="217"/>
        <v>0</v>
      </c>
      <c r="AT199" s="104">
        <f t="shared" si="217"/>
        <v>0</v>
      </c>
      <c r="AU199" s="104">
        <f t="shared" si="217"/>
        <v>0</v>
      </c>
      <c r="AV199" s="104">
        <f t="shared" si="217"/>
        <v>0</v>
      </c>
      <c r="AW199" s="104">
        <f t="shared" si="217"/>
        <v>10795.2</v>
      </c>
      <c r="AX199" s="104">
        <f t="shared" si="217"/>
        <v>0</v>
      </c>
      <c r="AY199" s="104">
        <f t="shared" si="217"/>
        <v>0</v>
      </c>
      <c r="AZ199" s="104">
        <f t="shared" si="217"/>
        <v>0</v>
      </c>
      <c r="BA199" s="104">
        <f t="shared" si="217"/>
        <v>0</v>
      </c>
      <c r="BB199" s="104">
        <f t="shared" si="217"/>
        <v>0</v>
      </c>
      <c r="BC199" s="104">
        <f t="shared" si="217"/>
        <v>0</v>
      </c>
      <c r="BD199" s="104">
        <f t="shared" si="217"/>
        <v>0</v>
      </c>
      <c r="BE199" s="104">
        <f t="shared" si="217"/>
        <v>0</v>
      </c>
      <c r="BF199" s="104">
        <f t="shared" si="217"/>
        <v>0</v>
      </c>
      <c r="BG199" s="104">
        <f t="shared" si="217"/>
        <v>0</v>
      </c>
      <c r="BH199" s="104">
        <f t="shared" si="217"/>
        <v>0</v>
      </c>
      <c r="BI199" s="104">
        <f t="shared" si="217"/>
        <v>0</v>
      </c>
      <c r="BJ199" s="104">
        <f t="shared" si="217"/>
        <v>0</v>
      </c>
      <c r="BK199" s="104">
        <f t="shared" si="217"/>
        <v>0</v>
      </c>
      <c r="BL199" s="104">
        <f t="shared" si="217"/>
        <v>0</v>
      </c>
      <c r="BM199" s="104">
        <f t="shared" si="217"/>
        <v>0</v>
      </c>
      <c r="BN199" s="104">
        <f t="shared" si="217"/>
        <v>0</v>
      </c>
      <c r="BO199" s="104">
        <f t="shared" si="217"/>
        <v>0</v>
      </c>
      <c r="BP199" s="164">
        <f t="shared" si="151"/>
        <v>10795.2</v>
      </c>
    </row>
    <row r="200" spans="1:68" ht="15.75" x14ac:dyDescent="0.25">
      <c r="A200" s="31">
        <v>193</v>
      </c>
      <c r="B200" s="78" t="s">
        <v>854</v>
      </c>
      <c r="C200" s="31" t="s">
        <v>441</v>
      </c>
      <c r="D200" s="31" t="s">
        <v>442</v>
      </c>
      <c r="E200" s="31" t="s">
        <v>148</v>
      </c>
      <c r="F200" s="145">
        <v>11</v>
      </c>
      <c r="G200" s="146">
        <v>106</v>
      </c>
      <c r="H200" s="181">
        <f t="shared" si="152"/>
        <v>0.20000000000000004</v>
      </c>
      <c r="I200" s="183">
        <v>84.8</v>
      </c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161">
        <f t="shared" ref="AJ200:AJ241" si="218">SUM(J200:AI200)</f>
        <v>0</v>
      </c>
      <c r="AK200" s="168"/>
      <c r="AL200" s="160">
        <f t="shared" si="153"/>
        <v>0</v>
      </c>
      <c r="AM200" s="162">
        <f t="shared" si="154"/>
        <v>0</v>
      </c>
      <c r="AN200" s="157">
        <f t="shared" ref="AN200:AN241" si="219">SUM(AP200:BL200)</f>
        <v>0</v>
      </c>
      <c r="AO200" s="171"/>
      <c r="AP200" s="104">
        <f t="shared" ref="AP200:BO200" si="220">J200*$I$200</f>
        <v>0</v>
      </c>
      <c r="AQ200" s="104">
        <f t="shared" si="220"/>
        <v>0</v>
      </c>
      <c r="AR200" s="104">
        <f t="shared" si="220"/>
        <v>0</v>
      </c>
      <c r="AS200" s="104">
        <f t="shared" si="220"/>
        <v>0</v>
      </c>
      <c r="AT200" s="104">
        <f t="shared" si="220"/>
        <v>0</v>
      </c>
      <c r="AU200" s="104">
        <f t="shared" si="220"/>
        <v>0</v>
      </c>
      <c r="AV200" s="104">
        <f t="shared" si="220"/>
        <v>0</v>
      </c>
      <c r="AW200" s="104">
        <f t="shared" si="220"/>
        <v>0</v>
      </c>
      <c r="AX200" s="104">
        <f t="shared" si="220"/>
        <v>0</v>
      </c>
      <c r="AY200" s="104">
        <f t="shared" si="220"/>
        <v>0</v>
      </c>
      <c r="AZ200" s="104">
        <f t="shared" si="220"/>
        <v>0</v>
      </c>
      <c r="BA200" s="104">
        <f t="shared" si="220"/>
        <v>0</v>
      </c>
      <c r="BB200" s="104">
        <f t="shared" si="220"/>
        <v>0</v>
      </c>
      <c r="BC200" s="104">
        <f t="shared" si="220"/>
        <v>0</v>
      </c>
      <c r="BD200" s="104">
        <f t="shared" si="220"/>
        <v>0</v>
      </c>
      <c r="BE200" s="104">
        <f t="shared" si="220"/>
        <v>0</v>
      </c>
      <c r="BF200" s="104">
        <f t="shared" si="220"/>
        <v>0</v>
      </c>
      <c r="BG200" s="104">
        <f t="shared" si="220"/>
        <v>0</v>
      </c>
      <c r="BH200" s="104">
        <f t="shared" si="220"/>
        <v>0</v>
      </c>
      <c r="BI200" s="104">
        <f t="shared" si="220"/>
        <v>0</v>
      </c>
      <c r="BJ200" s="104">
        <f t="shared" si="220"/>
        <v>0</v>
      </c>
      <c r="BK200" s="104">
        <f t="shared" si="220"/>
        <v>0</v>
      </c>
      <c r="BL200" s="104">
        <f t="shared" si="220"/>
        <v>0</v>
      </c>
      <c r="BM200" s="104">
        <f t="shared" si="220"/>
        <v>0</v>
      </c>
      <c r="BN200" s="104">
        <f t="shared" si="220"/>
        <v>0</v>
      </c>
      <c r="BO200" s="104">
        <f t="shared" si="220"/>
        <v>0</v>
      </c>
      <c r="BP200" s="164">
        <f t="shared" ref="BP200:BP241" si="221">SUM(AP200:BO200)</f>
        <v>0</v>
      </c>
    </row>
    <row r="201" spans="1:68" ht="45" x14ac:dyDescent="0.25">
      <c r="A201" s="31">
        <v>194</v>
      </c>
      <c r="B201" s="78" t="s">
        <v>852</v>
      </c>
      <c r="C201" s="31" t="s">
        <v>443</v>
      </c>
      <c r="D201" s="31" t="s">
        <v>444</v>
      </c>
      <c r="E201" s="31" t="s">
        <v>148</v>
      </c>
      <c r="F201" s="145">
        <v>0</v>
      </c>
      <c r="G201" s="146">
        <v>2046</v>
      </c>
      <c r="H201" s="181">
        <f t="shared" ref="H201:H241" si="222">+(G201-I201)/G201</f>
        <v>1</v>
      </c>
      <c r="I201" s="183">
        <v>0</v>
      </c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161">
        <f t="shared" si="218"/>
        <v>0</v>
      </c>
      <c r="AK201" s="168"/>
      <c r="AL201" s="160">
        <f t="shared" ref="AL201:AL241" si="223">I201*AJ201</f>
        <v>0</v>
      </c>
      <c r="AM201" s="162">
        <f t="shared" ref="AM201:AM241" si="224">AN201-AL201</f>
        <v>0</v>
      </c>
      <c r="AN201" s="157">
        <f t="shared" si="219"/>
        <v>0</v>
      </c>
      <c r="AO201" s="171"/>
      <c r="AP201" s="104">
        <f t="shared" ref="AP201:BO201" si="225">J201*$I$201</f>
        <v>0</v>
      </c>
      <c r="AQ201" s="104">
        <f t="shared" si="225"/>
        <v>0</v>
      </c>
      <c r="AR201" s="104">
        <f t="shared" si="225"/>
        <v>0</v>
      </c>
      <c r="AS201" s="104">
        <f t="shared" si="225"/>
        <v>0</v>
      </c>
      <c r="AT201" s="104">
        <f t="shared" si="225"/>
        <v>0</v>
      </c>
      <c r="AU201" s="104">
        <f t="shared" si="225"/>
        <v>0</v>
      </c>
      <c r="AV201" s="104">
        <f t="shared" si="225"/>
        <v>0</v>
      </c>
      <c r="AW201" s="104">
        <f t="shared" si="225"/>
        <v>0</v>
      </c>
      <c r="AX201" s="104">
        <f t="shared" si="225"/>
        <v>0</v>
      </c>
      <c r="AY201" s="104">
        <f t="shared" si="225"/>
        <v>0</v>
      </c>
      <c r="AZ201" s="104">
        <f t="shared" si="225"/>
        <v>0</v>
      </c>
      <c r="BA201" s="104">
        <f t="shared" si="225"/>
        <v>0</v>
      </c>
      <c r="BB201" s="104">
        <f t="shared" si="225"/>
        <v>0</v>
      </c>
      <c r="BC201" s="104">
        <f t="shared" si="225"/>
        <v>0</v>
      </c>
      <c r="BD201" s="104">
        <f t="shared" si="225"/>
        <v>0</v>
      </c>
      <c r="BE201" s="104">
        <f t="shared" si="225"/>
        <v>0</v>
      </c>
      <c r="BF201" s="104">
        <f t="shared" si="225"/>
        <v>0</v>
      </c>
      <c r="BG201" s="104">
        <f t="shared" si="225"/>
        <v>0</v>
      </c>
      <c r="BH201" s="104">
        <f t="shared" si="225"/>
        <v>0</v>
      </c>
      <c r="BI201" s="104">
        <f t="shared" si="225"/>
        <v>0</v>
      </c>
      <c r="BJ201" s="104">
        <f t="shared" si="225"/>
        <v>0</v>
      </c>
      <c r="BK201" s="104">
        <f t="shared" si="225"/>
        <v>0</v>
      </c>
      <c r="BL201" s="104">
        <f t="shared" si="225"/>
        <v>0</v>
      </c>
      <c r="BM201" s="104">
        <f t="shared" si="225"/>
        <v>0</v>
      </c>
      <c r="BN201" s="104">
        <f t="shared" si="225"/>
        <v>0</v>
      </c>
      <c r="BO201" s="104">
        <f t="shared" si="225"/>
        <v>0</v>
      </c>
      <c r="BP201" s="164">
        <f t="shared" si="221"/>
        <v>0</v>
      </c>
    </row>
    <row r="202" spans="1:68" ht="45" x14ac:dyDescent="0.25">
      <c r="A202" s="31">
        <v>195</v>
      </c>
      <c r="B202" s="78" t="s">
        <v>854</v>
      </c>
      <c r="C202" s="31" t="s">
        <v>445</v>
      </c>
      <c r="D202" s="31" t="s">
        <v>446</v>
      </c>
      <c r="E202" s="31" t="s">
        <v>148</v>
      </c>
      <c r="F202" s="145">
        <v>0</v>
      </c>
      <c r="G202" s="146">
        <v>4741</v>
      </c>
      <c r="H202" s="181">
        <f t="shared" si="222"/>
        <v>1</v>
      </c>
      <c r="I202" s="183">
        <v>0</v>
      </c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161">
        <f t="shared" si="218"/>
        <v>0</v>
      </c>
      <c r="AK202" s="168"/>
      <c r="AL202" s="160">
        <f t="shared" si="223"/>
        <v>0</v>
      </c>
      <c r="AM202" s="162">
        <f t="shared" si="224"/>
        <v>0</v>
      </c>
      <c r="AN202" s="157">
        <f t="shared" si="219"/>
        <v>0</v>
      </c>
      <c r="AO202" s="171"/>
      <c r="AP202" s="104">
        <f t="shared" ref="AP202:BO202" si="226">J202*$I$202</f>
        <v>0</v>
      </c>
      <c r="AQ202" s="104">
        <f t="shared" si="226"/>
        <v>0</v>
      </c>
      <c r="AR202" s="104">
        <f t="shared" si="226"/>
        <v>0</v>
      </c>
      <c r="AS202" s="104">
        <f t="shared" si="226"/>
        <v>0</v>
      </c>
      <c r="AT202" s="104">
        <f t="shared" si="226"/>
        <v>0</v>
      </c>
      <c r="AU202" s="104">
        <f t="shared" si="226"/>
        <v>0</v>
      </c>
      <c r="AV202" s="104">
        <f t="shared" si="226"/>
        <v>0</v>
      </c>
      <c r="AW202" s="104">
        <f t="shared" si="226"/>
        <v>0</v>
      </c>
      <c r="AX202" s="104">
        <f t="shared" si="226"/>
        <v>0</v>
      </c>
      <c r="AY202" s="104">
        <f t="shared" si="226"/>
        <v>0</v>
      </c>
      <c r="AZ202" s="104">
        <f t="shared" si="226"/>
        <v>0</v>
      </c>
      <c r="BA202" s="104">
        <f t="shared" si="226"/>
        <v>0</v>
      </c>
      <c r="BB202" s="104">
        <f t="shared" si="226"/>
        <v>0</v>
      </c>
      <c r="BC202" s="104">
        <f t="shared" si="226"/>
        <v>0</v>
      </c>
      <c r="BD202" s="104">
        <f t="shared" si="226"/>
        <v>0</v>
      </c>
      <c r="BE202" s="104">
        <f t="shared" si="226"/>
        <v>0</v>
      </c>
      <c r="BF202" s="104">
        <f t="shared" si="226"/>
        <v>0</v>
      </c>
      <c r="BG202" s="104">
        <f t="shared" si="226"/>
        <v>0</v>
      </c>
      <c r="BH202" s="104">
        <f t="shared" si="226"/>
        <v>0</v>
      </c>
      <c r="BI202" s="104">
        <f t="shared" si="226"/>
        <v>0</v>
      </c>
      <c r="BJ202" s="104">
        <f t="shared" si="226"/>
        <v>0</v>
      </c>
      <c r="BK202" s="104">
        <f t="shared" si="226"/>
        <v>0</v>
      </c>
      <c r="BL202" s="104">
        <f t="shared" si="226"/>
        <v>0</v>
      </c>
      <c r="BM202" s="104">
        <f t="shared" si="226"/>
        <v>0</v>
      </c>
      <c r="BN202" s="104">
        <f t="shared" si="226"/>
        <v>0</v>
      </c>
      <c r="BO202" s="104">
        <f t="shared" si="226"/>
        <v>0</v>
      </c>
      <c r="BP202" s="164">
        <f t="shared" si="221"/>
        <v>0</v>
      </c>
    </row>
    <row r="203" spans="1:68" ht="45" x14ac:dyDescent="0.25">
      <c r="A203" s="31">
        <v>196</v>
      </c>
      <c r="B203" s="78" t="s">
        <v>853</v>
      </c>
      <c r="C203" s="31" t="s">
        <v>447</v>
      </c>
      <c r="D203" s="31" t="s">
        <v>448</v>
      </c>
      <c r="E203" s="31" t="s">
        <v>148</v>
      </c>
      <c r="F203" s="145">
        <v>16</v>
      </c>
      <c r="G203" s="146">
        <v>39678</v>
      </c>
      <c r="H203" s="181">
        <f t="shared" si="222"/>
        <v>0.19999999999999996</v>
      </c>
      <c r="I203" s="183">
        <v>31742.400000000001</v>
      </c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161">
        <f t="shared" si="218"/>
        <v>0</v>
      </c>
      <c r="AK203" s="168"/>
      <c r="AL203" s="160">
        <f t="shared" si="223"/>
        <v>0</v>
      </c>
      <c r="AM203" s="162">
        <f t="shared" si="224"/>
        <v>0</v>
      </c>
      <c r="AN203" s="157">
        <f t="shared" si="219"/>
        <v>0</v>
      </c>
      <c r="AO203" s="171"/>
      <c r="AP203" s="104">
        <f t="shared" ref="AP203:BO203" si="227">J203*$I$203</f>
        <v>0</v>
      </c>
      <c r="AQ203" s="104">
        <f t="shared" si="227"/>
        <v>0</v>
      </c>
      <c r="AR203" s="104">
        <f t="shared" si="227"/>
        <v>0</v>
      </c>
      <c r="AS203" s="104">
        <f t="shared" si="227"/>
        <v>0</v>
      </c>
      <c r="AT203" s="104">
        <f t="shared" si="227"/>
        <v>0</v>
      </c>
      <c r="AU203" s="104">
        <f t="shared" si="227"/>
        <v>0</v>
      </c>
      <c r="AV203" s="104">
        <f t="shared" si="227"/>
        <v>0</v>
      </c>
      <c r="AW203" s="104">
        <f t="shared" si="227"/>
        <v>0</v>
      </c>
      <c r="AX203" s="104">
        <f t="shared" si="227"/>
        <v>0</v>
      </c>
      <c r="AY203" s="104">
        <f t="shared" si="227"/>
        <v>0</v>
      </c>
      <c r="AZ203" s="104">
        <f t="shared" si="227"/>
        <v>0</v>
      </c>
      <c r="BA203" s="104">
        <f t="shared" si="227"/>
        <v>0</v>
      </c>
      <c r="BB203" s="104">
        <f t="shared" si="227"/>
        <v>0</v>
      </c>
      <c r="BC203" s="104">
        <f t="shared" si="227"/>
        <v>0</v>
      </c>
      <c r="BD203" s="104">
        <f t="shared" si="227"/>
        <v>0</v>
      </c>
      <c r="BE203" s="104">
        <f t="shared" si="227"/>
        <v>0</v>
      </c>
      <c r="BF203" s="104">
        <f t="shared" si="227"/>
        <v>0</v>
      </c>
      <c r="BG203" s="104">
        <f t="shared" si="227"/>
        <v>0</v>
      </c>
      <c r="BH203" s="104">
        <f t="shared" si="227"/>
        <v>0</v>
      </c>
      <c r="BI203" s="104">
        <f t="shared" si="227"/>
        <v>0</v>
      </c>
      <c r="BJ203" s="104">
        <f t="shared" si="227"/>
        <v>0</v>
      </c>
      <c r="BK203" s="104">
        <f t="shared" si="227"/>
        <v>0</v>
      </c>
      <c r="BL203" s="104">
        <f t="shared" si="227"/>
        <v>0</v>
      </c>
      <c r="BM203" s="104">
        <f t="shared" si="227"/>
        <v>0</v>
      </c>
      <c r="BN203" s="104">
        <f t="shared" si="227"/>
        <v>0</v>
      </c>
      <c r="BO203" s="104">
        <f t="shared" si="227"/>
        <v>0</v>
      </c>
      <c r="BP203" s="164">
        <f t="shared" si="221"/>
        <v>0</v>
      </c>
    </row>
    <row r="204" spans="1:68" ht="45" x14ac:dyDescent="0.25">
      <c r="A204" s="31">
        <v>197</v>
      </c>
      <c r="B204" s="78" t="s">
        <v>853</v>
      </c>
      <c r="C204" s="31" t="s">
        <v>449</v>
      </c>
      <c r="D204" s="31" t="s">
        <v>450</v>
      </c>
      <c r="E204" s="31" t="s">
        <v>148</v>
      </c>
      <c r="F204" s="145">
        <v>19</v>
      </c>
      <c r="G204" s="146">
        <v>27080</v>
      </c>
      <c r="H204" s="181">
        <f t="shared" si="222"/>
        <v>0.2</v>
      </c>
      <c r="I204" s="183">
        <v>21664</v>
      </c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161">
        <f t="shared" si="218"/>
        <v>0</v>
      </c>
      <c r="AK204" s="168"/>
      <c r="AL204" s="160">
        <f t="shared" si="223"/>
        <v>0</v>
      </c>
      <c r="AM204" s="162">
        <f t="shared" si="224"/>
        <v>0</v>
      </c>
      <c r="AN204" s="157">
        <f t="shared" si="219"/>
        <v>0</v>
      </c>
      <c r="AO204" s="171"/>
      <c r="AP204" s="104">
        <f t="shared" ref="AP204:BO204" si="228">J204*$I$204</f>
        <v>0</v>
      </c>
      <c r="AQ204" s="104">
        <f t="shared" si="228"/>
        <v>0</v>
      </c>
      <c r="AR204" s="104">
        <f t="shared" si="228"/>
        <v>0</v>
      </c>
      <c r="AS204" s="104">
        <f t="shared" si="228"/>
        <v>0</v>
      </c>
      <c r="AT204" s="104">
        <f t="shared" si="228"/>
        <v>0</v>
      </c>
      <c r="AU204" s="104">
        <f t="shared" si="228"/>
        <v>0</v>
      </c>
      <c r="AV204" s="104">
        <f t="shared" si="228"/>
        <v>0</v>
      </c>
      <c r="AW204" s="104">
        <f t="shared" si="228"/>
        <v>0</v>
      </c>
      <c r="AX204" s="104">
        <f t="shared" si="228"/>
        <v>0</v>
      </c>
      <c r="AY204" s="104">
        <f t="shared" si="228"/>
        <v>0</v>
      </c>
      <c r="AZ204" s="104">
        <f t="shared" si="228"/>
        <v>0</v>
      </c>
      <c r="BA204" s="104">
        <f t="shared" si="228"/>
        <v>0</v>
      </c>
      <c r="BB204" s="104">
        <f t="shared" si="228"/>
        <v>0</v>
      </c>
      <c r="BC204" s="104">
        <f t="shared" si="228"/>
        <v>0</v>
      </c>
      <c r="BD204" s="104">
        <f t="shared" si="228"/>
        <v>0</v>
      </c>
      <c r="BE204" s="104">
        <f t="shared" si="228"/>
        <v>0</v>
      </c>
      <c r="BF204" s="104">
        <f t="shared" si="228"/>
        <v>0</v>
      </c>
      <c r="BG204" s="104">
        <f t="shared" si="228"/>
        <v>0</v>
      </c>
      <c r="BH204" s="104">
        <f t="shared" si="228"/>
        <v>0</v>
      </c>
      <c r="BI204" s="104">
        <f t="shared" si="228"/>
        <v>0</v>
      </c>
      <c r="BJ204" s="104">
        <f t="shared" si="228"/>
        <v>0</v>
      </c>
      <c r="BK204" s="104">
        <f t="shared" si="228"/>
        <v>0</v>
      </c>
      <c r="BL204" s="104">
        <f t="shared" si="228"/>
        <v>0</v>
      </c>
      <c r="BM204" s="104">
        <f t="shared" si="228"/>
        <v>0</v>
      </c>
      <c r="BN204" s="104">
        <f t="shared" si="228"/>
        <v>0</v>
      </c>
      <c r="BO204" s="104">
        <f t="shared" si="228"/>
        <v>0</v>
      </c>
      <c r="BP204" s="164">
        <f t="shared" si="221"/>
        <v>0</v>
      </c>
    </row>
    <row r="205" spans="1:68" ht="30" x14ac:dyDescent="0.25">
      <c r="A205" s="31">
        <v>198</v>
      </c>
      <c r="B205" s="78" t="s">
        <v>853</v>
      </c>
      <c r="C205" s="31" t="s">
        <v>451</v>
      </c>
      <c r="D205" s="31" t="s">
        <v>452</v>
      </c>
      <c r="E205" s="31" t="s">
        <v>148</v>
      </c>
      <c r="F205" s="145">
        <v>6</v>
      </c>
      <c r="G205" s="146">
        <v>22672</v>
      </c>
      <c r="H205" s="181">
        <f t="shared" si="222"/>
        <v>0.20000000000000007</v>
      </c>
      <c r="I205" s="183">
        <v>18137.599999999999</v>
      </c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161">
        <f t="shared" si="218"/>
        <v>0</v>
      </c>
      <c r="AK205" s="168"/>
      <c r="AL205" s="160">
        <f t="shared" si="223"/>
        <v>0</v>
      </c>
      <c r="AM205" s="162">
        <f t="shared" si="224"/>
        <v>0</v>
      </c>
      <c r="AN205" s="157">
        <f t="shared" si="219"/>
        <v>0</v>
      </c>
      <c r="AO205" s="171"/>
      <c r="AP205" s="104">
        <f t="shared" ref="AP205:BO205" si="229">J205*$I$205</f>
        <v>0</v>
      </c>
      <c r="AQ205" s="104">
        <f t="shared" si="229"/>
        <v>0</v>
      </c>
      <c r="AR205" s="104">
        <f t="shared" si="229"/>
        <v>0</v>
      </c>
      <c r="AS205" s="104">
        <f t="shared" si="229"/>
        <v>0</v>
      </c>
      <c r="AT205" s="104">
        <f t="shared" si="229"/>
        <v>0</v>
      </c>
      <c r="AU205" s="104">
        <f t="shared" si="229"/>
        <v>0</v>
      </c>
      <c r="AV205" s="104">
        <f t="shared" si="229"/>
        <v>0</v>
      </c>
      <c r="AW205" s="104">
        <f t="shared" si="229"/>
        <v>0</v>
      </c>
      <c r="AX205" s="104">
        <f t="shared" si="229"/>
        <v>0</v>
      </c>
      <c r="AY205" s="104">
        <f t="shared" si="229"/>
        <v>0</v>
      </c>
      <c r="AZ205" s="104">
        <f t="shared" si="229"/>
        <v>0</v>
      </c>
      <c r="BA205" s="104">
        <f t="shared" si="229"/>
        <v>0</v>
      </c>
      <c r="BB205" s="104">
        <f t="shared" si="229"/>
        <v>0</v>
      </c>
      <c r="BC205" s="104">
        <f t="shared" si="229"/>
        <v>0</v>
      </c>
      <c r="BD205" s="104">
        <f t="shared" si="229"/>
        <v>0</v>
      </c>
      <c r="BE205" s="104">
        <f t="shared" si="229"/>
        <v>0</v>
      </c>
      <c r="BF205" s="104">
        <f t="shared" si="229"/>
        <v>0</v>
      </c>
      <c r="BG205" s="104">
        <f t="shared" si="229"/>
        <v>0</v>
      </c>
      <c r="BH205" s="104">
        <f t="shared" si="229"/>
        <v>0</v>
      </c>
      <c r="BI205" s="104">
        <f t="shared" si="229"/>
        <v>0</v>
      </c>
      <c r="BJ205" s="104">
        <f t="shared" si="229"/>
        <v>0</v>
      </c>
      <c r="BK205" s="104">
        <f t="shared" si="229"/>
        <v>0</v>
      </c>
      <c r="BL205" s="104">
        <f t="shared" si="229"/>
        <v>0</v>
      </c>
      <c r="BM205" s="104">
        <f t="shared" si="229"/>
        <v>0</v>
      </c>
      <c r="BN205" s="104">
        <f t="shared" si="229"/>
        <v>0</v>
      </c>
      <c r="BO205" s="104">
        <f t="shared" si="229"/>
        <v>0</v>
      </c>
      <c r="BP205" s="164">
        <f t="shared" si="221"/>
        <v>0</v>
      </c>
    </row>
    <row r="206" spans="1:68" ht="30" x14ac:dyDescent="0.25">
      <c r="A206" s="105">
        <v>199</v>
      </c>
      <c r="B206" s="78" t="s">
        <v>853</v>
      </c>
      <c r="C206" s="31" t="s">
        <v>453</v>
      </c>
      <c r="D206" s="31" t="s">
        <v>454</v>
      </c>
      <c r="E206" s="31" t="s">
        <v>148</v>
      </c>
      <c r="F206" s="145">
        <v>11</v>
      </c>
      <c r="G206" s="146">
        <v>15214</v>
      </c>
      <c r="H206" s="181">
        <f t="shared" si="222"/>
        <v>0.19999999999999996</v>
      </c>
      <c r="I206" s="183">
        <v>12171.2</v>
      </c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161">
        <f t="shared" si="218"/>
        <v>0</v>
      </c>
      <c r="AK206" s="168"/>
      <c r="AL206" s="160">
        <f t="shared" si="223"/>
        <v>0</v>
      </c>
      <c r="AM206" s="162">
        <f t="shared" si="224"/>
        <v>0</v>
      </c>
      <c r="AN206" s="157">
        <f t="shared" si="219"/>
        <v>0</v>
      </c>
      <c r="AO206" s="171"/>
      <c r="AP206" s="104">
        <f t="shared" ref="AP206:BO206" si="230">J206*$I$206</f>
        <v>0</v>
      </c>
      <c r="AQ206" s="104">
        <f t="shared" si="230"/>
        <v>0</v>
      </c>
      <c r="AR206" s="104">
        <f t="shared" si="230"/>
        <v>0</v>
      </c>
      <c r="AS206" s="104">
        <f t="shared" si="230"/>
        <v>0</v>
      </c>
      <c r="AT206" s="104">
        <f t="shared" si="230"/>
        <v>0</v>
      </c>
      <c r="AU206" s="104">
        <f t="shared" si="230"/>
        <v>0</v>
      </c>
      <c r="AV206" s="104">
        <f t="shared" si="230"/>
        <v>0</v>
      </c>
      <c r="AW206" s="104">
        <f t="shared" si="230"/>
        <v>0</v>
      </c>
      <c r="AX206" s="104">
        <f t="shared" si="230"/>
        <v>0</v>
      </c>
      <c r="AY206" s="104">
        <f t="shared" si="230"/>
        <v>0</v>
      </c>
      <c r="AZ206" s="104">
        <f t="shared" si="230"/>
        <v>0</v>
      </c>
      <c r="BA206" s="104">
        <f t="shared" si="230"/>
        <v>0</v>
      </c>
      <c r="BB206" s="104">
        <f t="shared" si="230"/>
        <v>0</v>
      </c>
      <c r="BC206" s="104">
        <f t="shared" si="230"/>
        <v>0</v>
      </c>
      <c r="BD206" s="104">
        <f t="shared" si="230"/>
        <v>0</v>
      </c>
      <c r="BE206" s="104">
        <f t="shared" si="230"/>
        <v>0</v>
      </c>
      <c r="BF206" s="104">
        <f t="shared" si="230"/>
        <v>0</v>
      </c>
      <c r="BG206" s="104">
        <f t="shared" si="230"/>
        <v>0</v>
      </c>
      <c r="BH206" s="104">
        <f t="shared" si="230"/>
        <v>0</v>
      </c>
      <c r="BI206" s="104">
        <f t="shared" si="230"/>
        <v>0</v>
      </c>
      <c r="BJ206" s="104">
        <f t="shared" si="230"/>
        <v>0</v>
      </c>
      <c r="BK206" s="104">
        <f t="shared" si="230"/>
        <v>0</v>
      </c>
      <c r="BL206" s="104">
        <f t="shared" si="230"/>
        <v>0</v>
      </c>
      <c r="BM206" s="104">
        <f t="shared" si="230"/>
        <v>0</v>
      </c>
      <c r="BN206" s="104">
        <f t="shared" si="230"/>
        <v>0</v>
      </c>
      <c r="BO206" s="104">
        <f t="shared" si="230"/>
        <v>0</v>
      </c>
      <c r="BP206" s="164">
        <f t="shared" si="221"/>
        <v>0</v>
      </c>
    </row>
    <row r="207" spans="1:68" ht="75" x14ac:dyDescent="0.25">
      <c r="A207" s="31">
        <v>200</v>
      </c>
      <c r="B207" s="78" t="s">
        <v>854</v>
      </c>
      <c r="C207" s="31" t="s">
        <v>455</v>
      </c>
      <c r="D207" s="31" t="s">
        <v>456</v>
      </c>
      <c r="E207" s="31" t="s">
        <v>148</v>
      </c>
      <c r="F207" s="145">
        <v>11</v>
      </c>
      <c r="G207" s="146">
        <v>1608</v>
      </c>
      <c r="H207" s="181">
        <f t="shared" si="222"/>
        <v>0.19999999999999996</v>
      </c>
      <c r="I207" s="183">
        <v>1286.4000000000001</v>
      </c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161">
        <f t="shared" si="218"/>
        <v>0</v>
      </c>
      <c r="AK207" s="168"/>
      <c r="AL207" s="160">
        <f t="shared" si="223"/>
        <v>0</v>
      </c>
      <c r="AM207" s="162">
        <f t="shared" si="224"/>
        <v>0</v>
      </c>
      <c r="AN207" s="157">
        <f t="shared" si="219"/>
        <v>0</v>
      </c>
      <c r="AO207" s="171"/>
      <c r="AP207" s="104">
        <f t="shared" ref="AP207:BO207" si="231">J207*$I$207</f>
        <v>0</v>
      </c>
      <c r="AQ207" s="104">
        <f t="shared" si="231"/>
        <v>0</v>
      </c>
      <c r="AR207" s="104">
        <f t="shared" si="231"/>
        <v>0</v>
      </c>
      <c r="AS207" s="104">
        <f t="shared" si="231"/>
        <v>0</v>
      </c>
      <c r="AT207" s="104">
        <f t="shared" si="231"/>
        <v>0</v>
      </c>
      <c r="AU207" s="104">
        <f t="shared" si="231"/>
        <v>0</v>
      </c>
      <c r="AV207" s="104">
        <f t="shared" si="231"/>
        <v>0</v>
      </c>
      <c r="AW207" s="104">
        <f t="shared" si="231"/>
        <v>0</v>
      </c>
      <c r="AX207" s="104">
        <f t="shared" si="231"/>
        <v>0</v>
      </c>
      <c r="AY207" s="104">
        <f t="shared" si="231"/>
        <v>0</v>
      </c>
      <c r="AZ207" s="104">
        <f t="shared" si="231"/>
        <v>0</v>
      </c>
      <c r="BA207" s="104">
        <f t="shared" si="231"/>
        <v>0</v>
      </c>
      <c r="BB207" s="104">
        <f t="shared" si="231"/>
        <v>0</v>
      </c>
      <c r="BC207" s="104">
        <f t="shared" si="231"/>
        <v>0</v>
      </c>
      <c r="BD207" s="104">
        <f t="shared" si="231"/>
        <v>0</v>
      </c>
      <c r="BE207" s="104">
        <f t="shared" si="231"/>
        <v>0</v>
      </c>
      <c r="BF207" s="104">
        <f t="shared" si="231"/>
        <v>0</v>
      </c>
      <c r="BG207" s="104">
        <f t="shared" si="231"/>
        <v>0</v>
      </c>
      <c r="BH207" s="104">
        <f t="shared" si="231"/>
        <v>0</v>
      </c>
      <c r="BI207" s="104">
        <f t="shared" si="231"/>
        <v>0</v>
      </c>
      <c r="BJ207" s="104">
        <f t="shared" si="231"/>
        <v>0</v>
      </c>
      <c r="BK207" s="104">
        <f t="shared" si="231"/>
        <v>0</v>
      </c>
      <c r="BL207" s="104">
        <f t="shared" si="231"/>
        <v>0</v>
      </c>
      <c r="BM207" s="104">
        <f t="shared" si="231"/>
        <v>0</v>
      </c>
      <c r="BN207" s="104">
        <f t="shared" si="231"/>
        <v>0</v>
      </c>
      <c r="BO207" s="104">
        <f t="shared" si="231"/>
        <v>0</v>
      </c>
      <c r="BP207" s="164">
        <f t="shared" si="221"/>
        <v>0</v>
      </c>
    </row>
    <row r="208" spans="1:68" ht="60" x14ac:dyDescent="0.25">
      <c r="A208" s="105">
        <v>201</v>
      </c>
      <c r="B208" s="78" t="s">
        <v>854</v>
      </c>
      <c r="C208" s="31" t="s">
        <v>457</v>
      </c>
      <c r="D208" s="31" t="s">
        <v>458</v>
      </c>
      <c r="E208" s="31" t="s">
        <v>148</v>
      </c>
      <c r="F208" s="145">
        <v>0</v>
      </c>
      <c r="G208" s="146">
        <v>3947</v>
      </c>
      <c r="H208" s="181">
        <f t="shared" si="222"/>
        <v>1</v>
      </c>
      <c r="I208" s="183">
        <v>0</v>
      </c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161">
        <f t="shared" si="218"/>
        <v>0</v>
      </c>
      <c r="AK208" s="168"/>
      <c r="AL208" s="160">
        <f t="shared" si="223"/>
        <v>0</v>
      </c>
      <c r="AM208" s="162">
        <f t="shared" si="224"/>
        <v>0</v>
      </c>
      <c r="AN208" s="157">
        <f t="shared" si="219"/>
        <v>0</v>
      </c>
      <c r="AO208" s="171"/>
      <c r="AP208" s="104">
        <f t="shared" ref="AP208:BO208" si="232">J208*$I$208</f>
        <v>0</v>
      </c>
      <c r="AQ208" s="104">
        <f t="shared" si="232"/>
        <v>0</v>
      </c>
      <c r="AR208" s="104">
        <f t="shared" si="232"/>
        <v>0</v>
      </c>
      <c r="AS208" s="104">
        <f t="shared" si="232"/>
        <v>0</v>
      </c>
      <c r="AT208" s="104">
        <f t="shared" si="232"/>
        <v>0</v>
      </c>
      <c r="AU208" s="104">
        <f t="shared" si="232"/>
        <v>0</v>
      </c>
      <c r="AV208" s="104">
        <f t="shared" si="232"/>
        <v>0</v>
      </c>
      <c r="AW208" s="104">
        <f t="shared" si="232"/>
        <v>0</v>
      </c>
      <c r="AX208" s="104">
        <f t="shared" si="232"/>
        <v>0</v>
      </c>
      <c r="AY208" s="104">
        <f t="shared" si="232"/>
        <v>0</v>
      </c>
      <c r="AZ208" s="104">
        <f t="shared" si="232"/>
        <v>0</v>
      </c>
      <c r="BA208" s="104">
        <f t="shared" si="232"/>
        <v>0</v>
      </c>
      <c r="BB208" s="104">
        <f t="shared" si="232"/>
        <v>0</v>
      </c>
      <c r="BC208" s="104">
        <f t="shared" si="232"/>
        <v>0</v>
      </c>
      <c r="BD208" s="104">
        <f t="shared" si="232"/>
        <v>0</v>
      </c>
      <c r="BE208" s="104">
        <f t="shared" si="232"/>
        <v>0</v>
      </c>
      <c r="BF208" s="104">
        <f t="shared" si="232"/>
        <v>0</v>
      </c>
      <c r="BG208" s="104">
        <f t="shared" si="232"/>
        <v>0</v>
      </c>
      <c r="BH208" s="104">
        <f t="shared" si="232"/>
        <v>0</v>
      </c>
      <c r="BI208" s="104">
        <f t="shared" si="232"/>
        <v>0</v>
      </c>
      <c r="BJ208" s="104">
        <f t="shared" si="232"/>
        <v>0</v>
      </c>
      <c r="BK208" s="104">
        <f t="shared" si="232"/>
        <v>0</v>
      </c>
      <c r="BL208" s="104">
        <f t="shared" si="232"/>
        <v>0</v>
      </c>
      <c r="BM208" s="104">
        <f t="shared" si="232"/>
        <v>0</v>
      </c>
      <c r="BN208" s="104">
        <f t="shared" si="232"/>
        <v>0</v>
      </c>
      <c r="BO208" s="104">
        <f t="shared" si="232"/>
        <v>0</v>
      </c>
      <c r="BP208" s="164">
        <f t="shared" si="221"/>
        <v>0</v>
      </c>
    </row>
    <row r="209" spans="1:68" ht="30" x14ac:dyDescent="0.25">
      <c r="A209" s="31">
        <v>202</v>
      </c>
      <c r="B209" s="78" t="s">
        <v>853</v>
      </c>
      <c r="C209" s="31" t="s">
        <v>459</v>
      </c>
      <c r="D209" s="31" t="s">
        <v>460</v>
      </c>
      <c r="E209" s="31" t="s">
        <v>148</v>
      </c>
      <c r="F209" s="145">
        <v>6</v>
      </c>
      <c r="G209" s="146">
        <v>7431</v>
      </c>
      <c r="H209" s="181">
        <f t="shared" si="222"/>
        <v>0.19999999999999998</v>
      </c>
      <c r="I209" s="183">
        <v>5944.8</v>
      </c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161">
        <f t="shared" si="218"/>
        <v>0</v>
      </c>
      <c r="AK209" s="168"/>
      <c r="AL209" s="160">
        <f t="shared" si="223"/>
        <v>0</v>
      </c>
      <c r="AM209" s="162">
        <f t="shared" si="224"/>
        <v>0</v>
      </c>
      <c r="AN209" s="157">
        <f t="shared" si="219"/>
        <v>0</v>
      </c>
      <c r="AO209" s="171"/>
      <c r="AP209" s="104">
        <f t="shared" ref="AP209:BO209" si="233">J209*$I$209</f>
        <v>0</v>
      </c>
      <c r="AQ209" s="104">
        <f t="shared" si="233"/>
        <v>0</v>
      </c>
      <c r="AR209" s="104">
        <f t="shared" si="233"/>
        <v>0</v>
      </c>
      <c r="AS209" s="104">
        <f t="shared" si="233"/>
        <v>0</v>
      </c>
      <c r="AT209" s="104">
        <f t="shared" si="233"/>
        <v>0</v>
      </c>
      <c r="AU209" s="104">
        <f t="shared" si="233"/>
        <v>0</v>
      </c>
      <c r="AV209" s="104">
        <f t="shared" si="233"/>
        <v>0</v>
      </c>
      <c r="AW209" s="104">
        <f t="shared" si="233"/>
        <v>0</v>
      </c>
      <c r="AX209" s="104">
        <f t="shared" si="233"/>
        <v>0</v>
      </c>
      <c r="AY209" s="104">
        <f t="shared" si="233"/>
        <v>0</v>
      </c>
      <c r="AZ209" s="104">
        <f t="shared" si="233"/>
        <v>0</v>
      </c>
      <c r="BA209" s="104">
        <f t="shared" si="233"/>
        <v>0</v>
      </c>
      <c r="BB209" s="104">
        <f t="shared" si="233"/>
        <v>0</v>
      </c>
      <c r="BC209" s="104">
        <f t="shared" si="233"/>
        <v>0</v>
      </c>
      <c r="BD209" s="104">
        <f t="shared" si="233"/>
        <v>0</v>
      </c>
      <c r="BE209" s="104">
        <f t="shared" si="233"/>
        <v>0</v>
      </c>
      <c r="BF209" s="104">
        <f t="shared" si="233"/>
        <v>0</v>
      </c>
      <c r="BG209" s="104">
        <f t="shared" si="233"/>
        <v>0</v>
      </c>
      <c r="BH209" s="104">
        <f t="shared" si="233"/>
        <v>0</v>
      </c>
      <c r="BI209" s="104">
        <f t="shared" si="233"/>
        <v>0</v>
      </c>
      <c r="BJ209" s="104">
        <f t="shared" si="233"/>
        <v>0</v>
      </c>
      <c r="BK209" s="104">
        <f t="shared" si="233"/>
        <v>0</v>
      </c>
      <c r="BL209" s="104">
        <f t="shared" si="233"/>
        <v>0</v>
      </c>
      <c r="BM209" s="104">
        <f t="shared" si="233"/>
        <v>0</v>
      </c>
      <c r="BN209" s="104">
        <f t="shared" si="233"/>
        <v>0</v>
      </c>
      <c r="BO209" s="104">
        <f t="shared" si="233"/>
        <v>0</v>
      </c>
      <c r="BP209" s="164">
        <f t="shared" si="221"/>
        <v>0</v>
      </c>
    </row>
    <row r="210" spans="1:68" ht="30" x14ac:dyDescent="0.25">
      <c r="A210" s="105">
        <v>203</v>
      </c>
      <c r="B210" s="78" t="s">
        <v>853</v>
      </c>
      <c r="C210" s="31" t="s">
        <v>461</v>
      </c>
      <c r="D210" s="31" t="s">
        <v>462</v>
      </c>
      <c r="E210" s="31" t="s">
        <v>148</v>
      </c>
      <c r="F210" s="145">
        <v>0</v>
      </c>
      <c r="G210" s="146">
        <v>9647</v>
      </c>
      <c r="H210" s="181">
        <f t="shared" si="222"/>
        <v>1</v>
      </c>
      <c r="I210" s="183">
        <v>0</v>
      </c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161">
        <f t="shared" si="218"/>
        <v>0</v>
      </c>
      <c r="AK210" s="168"/>
      <c r="AL210" s="160">
        <f t="shared" si="223"/>
        <v>0</v>
      </c>
      <c r="AM210" s="162">
        <f t="shared" si="224"/>
        <v>0</v>
      </c>
      <c r="AN210" s="157">
        <f t="shared" si="219"/>
        <v>0</v>
      </c>
      <c r="AO210" s="171"/>
      <c r="AP210" s="104">
        <f t="shared" ref="AP210:BO210" si="234">J210*$I$210</f>
        <v>0</v>
      </c>
      <c r="AQ210" s="104">
        <f t="shared" si="234"/>
        <v>0</v>
      </c>
      <c r="AR210" s="104">
        <f t="shared" si="234"/>
        <v>0</v>
      </c>
      <c r="AS210" s="104">
        <f t="shared" si="234"/>
        <v>0</v>
      </c>
      <c r="AT210" s="104">
        <f t="shared" si="234"/>
        <v>0</v>
      </c>
      <c r="AU210" s="104">
        <f t="shared" si="234"/>
        <v>0</v>
      </c>
      <c r="AV210" s="104">
        <f t="shared" si="234"/>
        <v>0</v>
      </c>
      <c r="AW210" s="104">
        <f t="shared" si="234"/>
        <v>0</v>
      </c>
      <c r="AX210" s="104">
        <f t="shared" si="234"/>
        <v>0</v>
      </c>
      <c r="AY210" s="104">
        <f t="shared" si="234"/>
        <v>0</v>
      </c>
      <c r="AZ210" s="104">
        <f t="shared" si="234"/>
        <v>0</v>
      </c>
      <c r="BA210" s="104">
        <f t="shared" si="234"/>
        <v>0</v>
      </c>
      <c r="BB210" s="104">
        <f t="shared" si="234"/>
        <v>0</v>
      </c>
      <c r="BC210" s="104">
        <f t="shared" si="234"/>
        <v>0</v>
      </c>
      <c r="BD210" s="104">
        <f t="shared" si="234"/>
        <v>0</v>
      </c>
      <c r="BE210" s="104">
        <f t="shared" si="234"/>
        <v>0</v>
      </c>
      <c r="BF210" s="104">
        <f t="shared" si="234"/>
        <v>0</v>
      </c>
      <c r="BG210" s="104">
        <f t="shared" si="234"/>
        <v>0</v>
      </c>
      <c r="BH210" s="104">
        <f t="shared" si="234"/>
        <v>0</v>
      </c>
      <c r="BI210" s="104">
        <f t="shared" si="234"/>
        <v>0</v>
      </c>
      <c r="BJ210" s="104">
        <f t="shared" si="234"/>
        <v>0</v>
      </c>
      <c r="BK210" s="104">
        <f t="shared" si="234"/>
        <v>0</v>
      </c>
      <c r="BL210" s="104">
        <f t="shared" si="234"/>
        <v>0</v>
      </c>
      <c r="BM210" s="104">
        <f t="shared" si="234"/>
        <v>0</v>
      </c>
      <c r="BN210" s="104">
        <f t="shared" si="234"/>
        <v>0</v>
      </c>
      <c r="BO210" s="104">
        <f t="shared" si="234"/>
        <v>0</v>
      </c>
      <c r="BP210" s="164">
        <f t="shared" si="221"/>
        <v>0</v>
      </c>
    </row>
    <row r="211" spans="1:68" ht="45" x14ac:dyDescent="0.25">
      <c r="A211" s="31">
        <v>204</v>
      </c>
      <c r="B211" s="78" t="s">
        <v>854</v>
      </c>
      <c r="C211" s="31" t="s">
        <v>463</v>
      </c>
      <c r="D211" s="31" t="s">
        <v>464</v>
      </c>
      <c r="E211" s="31" t="s">
        <v>148</v>
      </c>
      <c r="F211" s="145">
        <v>36</v>
      </c>
      <c r="G211" s="146">
        <v>1472</v>
      </c>
      <c r="H211" s="181">
        <f t="shared" si="222"/>
        <v>0.20000000000000007</v>
      </c>
      <c r="I211" s="183">
        <v>1177.5999999999999</v>
      </c>
      <c r="J211" s="92"/>
      <c r="K211" s="92"/>
      <c r="L211" s="92"/>
      <c r="M211" s="92"/>
      <c r="N211" s="92"/>
      <c r="O211" s="92"/>
      <c r="P211" s="92"/>
      <c r="Q211" s="92"/>
      <c r="R211" s="92">
        <v>2</v>
      </c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161">
        <f t="shared" si="218"/>
        <v>2</v>
      </c>
      <c r="AK211" s="168"/>
      <c r="AL211" s="160">
        <f t="shared" si="223"/>
        <v>2355.1999999999998</v>
      </c>
      <c r="AM211" s="162">
        <f t="shared" si="224"/>
        <v>0</v>
      </c>
      <c r="AN211" s="157">
        <f t="shared" si="219"/>
        <v>2355.1999999999998</v>
      </c>
      <c r="AO211" s="171"/>
      <c r="AP211" s="104">
        <f t="shared" ref="AP211:BO211" si="235">J211*$I$211</f>
        <v>0</v>
      </c>
      <c r="AQ211" s="104">
        <f t="shared" si="235"/>
        <v>0</v>
      </c>
      <c r="AR211" s="104">
        <f t="shared" si="235"/>
        <v>0</v>
      </c>
      <c r="AS211" s="104">
        <f t="shared" si="235"/>
        <v>0</v>
      </c>
      <c r="AT211" s="104">
        <f t="shared" si="235"/>
        <v>0</v>
      </c>
      <c r="AU211" s="104">
        <f t="shared" si="235"/>
        <v>0</v>
      </c>
      <c r="AV211" s="104">
        <f t="shared" si="235"/>
        <v>0</v>
      </c>
      <c r="AW211" s="104">
        <f t="shared" si="235"/>
        <v>0</v>
      </c>
      <c r="AX211" s="104">
        <f t="shared" si="235"/>
        <v>2355.1999999999998</v>
      </c>
      <c r="AY211" s="104">
        <f t="shared" si="235"/>
        <v>0</v>
      </c>
      <c r="AZ211" s="104">
        <f t="shared" si="235"/>
        <v>0</v>
      </c>
      <c r="BA211" s="104">
        <f t="shared" si="235"/>
        <v>0</v>
      </c>
      <c r="BB211" s="104">
        <f t="shared" si="235"/>
        <v>0</v>
      </c>
      <c r="BC211" s="104">
        <f t="shared" si="235"/>
        <v>0</v>
      </c>
      <c r="BD211" s="104">
        <f t="shared" si="235"/>
        <v>0</v>
      </c>
      <c r="BE211" s="104">
        <f t="shared" si="235"/>
        <v>0</v>
      </c>
      <c r="BF211" s="104">
        <f t="shared" si="235"/>
        <v>0</v>
      </c>
      <c r="BG211" s="104">
        <f t="shared" si="235"/>
        <v>0</v>
      </c>
      <c r="BH211" s="104">
        <f t="shared" si="235"/>
        <v>0</v>
      </c>
      <c r="BI211" s="104">
        <f t="shared" si="235"/>
        <v>0</v>
      </c>
      <c r="BJ211" s="104">
        <f t="shared" si="235"/>
        <v>0</v>
      </c>
      <c r="BK211" s="104">
        <f t="shared" si="235"/>
        <v>0</v>
      </c>
      <c r="BL211" s="104">
        <f t="shared" si="235"/>
        <v>0</v>
      </c>
      <c r="BM211" s="104">
        <f t="shared" si="235"/>
        <v>0</v>
      </c>
      <c r="BN211" s="104">
        <f t="shared" si="235"/>
        <v>0</v>
      </c>
      <c r="BO211" s="104">
        <f t="shared" si="235"/>
        <v>0</v>
      </c>
      <c r="BP211" s="164">
        <f t="shared" si="221"/>
        <v>2355.1999999999998</v>
      </c>
    </row>
    <row r="212" spans="1:68" ht="30" x14ac:dyDescent="0.25">
      <c r="A212" s="105">
        <v>205</v>
      </c>
      <c r="B212" s="78" t="s">
        <v>854</v>
      </c>
      <c r="C212" s="31" t="s">
        <v>465</v>
      </c>
      <c r="D212" s="31" t="s">
        <v>466</v>
      </c>
      <c r="E212" s="31" t="s">
        <v>148</v>
      </c>
      <c r="F212" s="145">
        <v>0</v>
      </c>
      <c r="G212" s="146">
        <v>8195</v>
      </c>
      <c r="H212" s="181">
        <f t="shared" si="222"/>
        <v>1</v>
      </c>
      <c r="I212" s="183">
        <v>0</v>
      </c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161">
        <f t="shared" si="218"/>
        <v>0</v>
      </c>
      <c r="AK212" s="168"/>
      <c r="AL212" s="160">
        <f t="shared" si="223"/>
        <v>0</v>
      </c>
      <c r="AM212" s="162">
        <f t="shared" si="224"/>
        <v>0</v>
      </c>
      <c r="AN212" s="157">
        <f t="shared" si="219"/>
        <v>0</v>
      </c>
      <c r="AO212" s="171"/>
      <c r="AP212" s="104">
        <f t="shared" ref="AP212:BO212" si="236">J212*$I$212</f>
        <v>0</v>
      </c>
      <c r="AQ212" s="104">
        <f t="shared" si="236"/>
        <v>0</v>
      </c>
      <c r="AR212" s="104">
        <f t="shared" si="236"/>
        <v>0</v>
      </c>
      <c r="AS212" s="104">
        <f t="shared" si="236"/>
        <v>0</v>
      </c>
      <c r="AT212" s="104">
        <f t="shared" si="236"/>
        <v>0</v>
      </c>
      <c r="AU212" s="104">
        <f t="shared" si="236"/>
        <v>0</v>
      </c>
      <c r="AV212" s="104">
        <f t="shared" si="236"/>
        <v>0</v>
      </c>
      <c r="AW212" s="104">
        <f t="shared" si="236"/>
        <v>0</v>
      </c>
      <c r="AX212" s="104">
        <f t="shared" si="236"/>
        <v>0</v>
      </c>
      <c r="AY212" s="104">
        <f t="shared" si="236"/>
        <v>0</v>
      </c>
      <c r="AZ212" s="104">
        <f t="shared" si="236"/>
        <v>0</v>
      </c>
      <c r="BA212" s="104">
        <f t="shared" si="236"/>
        <v>0</v>
      </c>
      <c r="BB212" s="104">
        <f t="shared" si="236"/>
        <v>0</v>
      </c>
      <c r="BC212" s="104">
        <f t="shared" si="236"/>
        <v>0</v>
      </c>
      <c r="BD212" s="104">
        <f t="shared" si="236"/>
        <v>0</v>
      </c>
      <c r="BE212" s="104">
        <f t="shared" si="236"/>
        <v>0</v>
      </c>
      <c r="BF212" s="104">
        <f t="shared" si="236"/>
        <v>0</v>
      </c>
      <c r="BG212" s="104">
        <f t="shared" si="236"/>
        <v>0</v>
      </c>
      <c r="BH212" s="104">
        <f t="shared" si="236"/>
        <v>0</v>
      </c>
      <c r="BI212" s="104">
        <f t="shared" si="236"/>
        <v>0</v>
      </c>
      <c r="BJ212" s="104">
        <f t="shared" si="236"/>
        <v>0</v>
      </c>
      <c r="BK212" s="104">
        <f t="shared" si="236"/>
        <v>0</v>
      </c>
      <c r="BL212" s="104">
        <f t="shared" si="236"/>
        <v>0</v>
      </c>
      <c r="BM212" s="104">
        <f t="shared" si="236"/>
        <v>0</v>
      </c>
      <c r="BN212" s="104">
        <f t="shared" si="236"/>
        <v>0</v>
      </c>
      <c r="BO212" s="104">
        <f t="shared" si="236"/>
        <v>0</v>
      </c>
      <c r="BP212" s="164">
        <f t="shared" si="221"/>
        <v>0</v>
      </c>
    </row>
    <row r="213" spans="1:68" ht="60" x14ac:dyDescent="0.25">
      <c r="A213" s="31">
        <v>206</v>
      </c>
      <c r="B213" s="78" t="s">
        <v>854</v>
      </c>
      <c r="C213" s="31" t="s">
        <v>467</v>
      </c>
      <c r="D213" s="31" t="s">
        <v>468</v>
      </c>
      <c r="E213" s="31" t="s">
        <v>148</v>
      </c>
      <c r="F213" s="145">
        <v>45</v>
      </c>
      <c r="G213" s="146">
        <v>951</v>
      </c>
      <c r="H213" s="181">
        <f t="shared" si="222"/>
        <v>0.20000000000000004</v>
      </c>
      <c r="I213" s="183">
        <v>760.8</v>
      </c>
      <c r="J213" s="92"/>
      <c r="K213" s="92"/>
      <c r="L213" s="92"/>
      <c r="M213" s="92"/>
      <c r="N213" s="92"/>
      <c r="O213" s="92"/>
      <c r="P213" s="92"/>
      <c r="Q213" s="92"/>
      <c r="R213" s="92">
        <v>4</v>
      </c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161">
        <f t="shared" si="218"/>
        <v>4</v>
      </c>
      <c r="AK213" s="168"/>
      <c r="AL213" s="160">
        <f t="shared" si="223"/>
        <v>3043.2</v>
      </c>
      <c r="AM213" s="162">
        <f t="shared" si="224"/>
        <v>0</v>
      </c>
      <c r="AN213" s="157">
        <f t="shared" si="219"/>
        <v>3043.2</v>
      </c>
      <c r="AO213" s="171"/>
      <c r="AP213" s="104">
        <f t="shared" ref="AP213:BO213" si="237">J213*$I$213</f>
        <v>0</v>
      </c>
      <c r="AQ213" s="104">
        <f t="shared" si="237"/>
        <v>0</v>
      </c>
      <c r="AR213" s="104">
        <f t="shared" si="237"/>
        <v>0</v>
      </c>
      <c r="AS213" s="104">
        <f t="shared" si="237"/>
        <v>0</v>
      </c>
      <c r="AT213" s="104">
        <f t="shared" si="237"/>
        <v>0</v>
      </c>
      <c r="AU213" s="104">
        <f t="shared" si="237"/>
        <v>0</v>
      </c>
      <c r="AV213" s="104">
        <f t="shared" si="237"/>
        <v>0</v>
      </c>
      <c r="AW213" s="104">
        <f t="shared" si="237"/>
        <v>0</v>
      </c>
      <c r="AX213" s="104">
        <f t="shared" si="237"/>
        <v>3043.2</v>
      </c>
      <c r="AY213" s="104">
        <f t="shared" si="237"/>
        <v>0</v>
      </c>
      <c r="AZ213" s="104">
        <f t="shared" si="237"/>
        <v>0</v>
      </c>
      <c r="BA213" s="104">
        <f t="shared" si="237"/>
        <v>0</v>
      </c>
      <c r="BB213" s="104">
        <f t="shared" si="237"/>
        <v>0</v>
      </c>
      <c r="BC213" s="104">
        <f t="shared" si="237"/>
        <v>0</v>
      </c>
      <c r="BD213" s="104">
        <f t="shared" si="237"/>
        <v>0</v>
      </c>
      <c r="BE213" s="104">
        <f t="shared" si="237"/>
        <v>0</v>
      </c>
      <c r="BF213" s="104">
        <f t="shared" si="237"/>
        <v>0</v>
      </c>
      <c r="BG213" s="104">
        <f t="shared" si="237"/>
        <v>0</v>
      </c>
      <c r="BH213" s="104">
        <f t="shared" si="237"/>
        <v>0</v>
      </c>
      <c r="BI213" s="104">
        <f t="shared" si="237"/>
        <v>0</v>
      </c>
      <c r="BJ213" s="104">
        <f t="shared" si="237"/>
        <v>0</v>
      </c>
      <c r="BK213" s="104">
        <f t="shared" si="237"/>
        <v>0</v>
      </c>
      <c r="BL213" s="104">
        <f t="shared" si="237"/>
        <v>0</v>
      </c>
      <c r="BM213" s="104">
        <f t="shared" si="237"/>
        <v>0</v>
      </c>
      <c r="BN213" s="104">
        <f t="shared" si="237"/>
        <v>0</v>
      </c>
      <c r="BO213" s="104">
        <f t="shared" si="237"/>
        <v>0</v>
      </c>
      <c r="BP213" s="164">
        <f t="shared" si="221"/>
        <v>3043.2</v>
      </c>
    </row>
    <row r="214" spans="1:68" ht="75" x14ac:dyDescent="0.25">
      <c r="A214" s="31">
        <v>207</v>
      </c>
      <c r="B214" s="78" t="s">
        <v>854</v>
      </c>
      <c r="C214" s="31" t="s">
        <v>469</v>
      </c>
      <c r="D214" s="31" t="s">
        <v>470</v>
      </c>
      <c r="E214" s="31" t="s">
        <v>148</v>
      </c>
      <c r="F214" s="145">
        <v>18</v>
      </c>
      <c r="G214" s="146">
        <v>2657</v>
      </c>
      <c r="H214" s="181">
        <f t="shared" si="222"/>
        <v>0.20000000000000004</v>
      </c>
      <c r="I214" s="183">
        <v>2125.6</v>
      </c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161">
        <f t="shared" si="218"/>
        <v>0</v>
      </c>
      <c r="AK214" s="168"/>
      <c r="AL214" s="160">
        <f t="shared" si="223"/>
        <v>0</v>
      </c>
      <c r="AM214" s="162">
        <f t="shared" si="224"/>
        <v>0</v>
      </c>
      <c r="AN214" s="157">
        <f t="shared" si="219"/>
        <v>0</v>
      </c>
      <c r="AO214" s="171"/>
      <c r="AP214" s="104">
        <f t="shared" ref="AP214:BO214" si="238">J214*$I$214</f>
        <v>0</v>
      </c>
      <c r="AQ214" s="104">
        <f t="shared" si="238"/>
        <v>0</v>
      </c>
      <c r="AR214" s="104">
        <f t="shared" si="238"/>
        <v>0</v>
      </c>
      <c r="AS214" s="104">
        <f t="shared" si="238"/>
        <v>0</v>
      </c>
      <c r="AT214" s="104">
        <f t="shared" si="238"/>
        <v>0</v>
      </c>
      <c r="AU214" s="104">
        <f t="shared" si="238"/>
        <v>0</v>
      </c>
      <c r="AV214" s="104">
        <f t="shared" si="238"/>
        <v>0</v>
      </c>
      <c r="AW214" s="104">
        <f t="shared" si="238"/>
        <v>0</v>
      </c>
      <c r="AX214" s="104">
        <f t="shared" si="238"/>
        <v>0</v>
      </c>
      <c r="AY214" s="104">
        <f t="shared" si="238"/>
        <v>0</v>
      </c>
      <c r="AZ214" s="104">
        <f t="shared" si="238"/>
        <v>0</v>
      </c>
      <c r="BA214" s="104">
        <f t="shared" si="238"/>
        <v>0</v>
      </c>
      <c r="BB214" s="104">
        <f t="shared" si="238"/>
        <v>0</v>
      </c>
      <c r="BC214" s="104">
        <f t="shared" si="238"/>
        <v>0</v>
      </c>
      <c r="BD214" s="104">
        <f t="shared" si="238"/>
        <v>0</v>
      </c>
      <c r="BE214" s="104">
        <f t="shared" si="238"/>
        <v>0</v>
      </c>
      <c r="BF214" s="104">
        <f t="shared" si="238"/>
        <v>0</v>
      </c>
      <c r="BG214" s="104">
        <f t="shared" si="238"/>
        <v>0</v>
      </c>
      <c r="BH214" s="104">
        <f t="shared" si="238"/>
        <v>0</v>
      </c>
      <c r="BI214" s="104">
        <f t="shared" si="238"/>
        <v>0</v>
      </c>
      <c r="BJ214" s="104">
        <f t="shared" si="238"/>
        <v>0</v>
      </c>
      <c r="BK214" s="104">
        <f t="shared" si="238"/>
        <v>0</v>
      </c>
      <c r="BL214" s="104">
        <f t="shared" si="238"/>
        <v>0</v>
      </c>
      <c r="BM214" s="104">
        <f t="shared" si="238"/>
        <v>0</v>
      </c>
      <c r="BN214" s="104">
        <f t="shared" si="238"/>
        <v>0</v>
      </c>
      <c r="BO214" s="104">
        <f t="shared" si="238"/>
        <v>0</v>
      </c>
      <c r="BP214" s="164">
        <f t="shared" si="221"/>
        <v>0</v>
      </c>
    </row>
    <row r="215" spans="1:68" ht="60" x14ac:dyDescent="0.25">
      <c r="A215" s="31">
        <v>208</v>
      </c>
      <c r="B215" s="78" t="s">
        <v>854</v>
      </c>
      <c r="C215" s="31" t="s">
        <v>471</v>
      </c>
      <c r="D215" s="31" t="s">
        <v>472</v>
      </c>
      <c r="E215" s="31" t="s">
        <v>148</v>
      </c>
      <c r="F215" s="145">
        <v>0</v>
      </c>
      <c r="G215" s="146">
        <v>12058</v>
      </c>
      <c r="H215" s="181">
        <f t="shared" si="222"/>
        <v>1</v>
      </c>
      <c r="I215" s="183">
        <v>0</v>
      </c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161">
        <f t="shared" si="218"/>
        <v>0</v>
      </c>
      <c r="AK215" s="168"/>
      <c r="AL215" s="160">
        <f t="shared" si="223"/>
        <v>0</v>
      </c>
      <c r="AM215" s="162">
        <f t="shared" si="224"/>
        <v>0</v>
      </c>
      <c r="AN215" s="157">
        <f t="shared" si="219"/>
        <v>0</v>
      </c>
      <c r="AO215" s="171"/>
      <c r="AP215" s="104">
        <f t="shared" ref="AP215:BO215" si="239">J215*$I$215</f>
        <v>0</v>
      </c>
      <c r="AQ215" s="104">
        <f t="shared" si="239"/>
        <v>0</v>
      </c>
      <c r="AR215" s="104">
        <f t="shared" si="239"/>
        <v>0</v>
      </c>
      <c r="AS215" s="104">
        <f t="shared" si="239"/>
        <v>0</v>
      </c>
      <c r="AT215" s="104">
        <f t="shared" si="239"/>
        <v>0</v>
      </c>
      <c r="AU215" s="104">
        <f t="shared" si="239"/>
        <v>0</v>
      </c>
      <c r="AV215" s="104">
        <f t="shared" si="239"/>
        <v>0</v>
      </c>
      <c r="AW215" s="104">
        <f t="shared" si="239"/>
        <v>0</v>
      </c>
      <c r="AX215" s="104">
        <f t="shared" si="239"/>
        <v>0</v>
      </c>
      <c r="AY215" s="104">
        <f t="shared" si="239"/>
        <v>0</v>
      </c>
      <c r="AZ215" s="104">
        <f t="shared" si="239"/>
        <v>0</v>
      </c>
      <c r="BA215" s="104">
        <f t="shared" si="239"/>
        <v>0</v>
      </c>
      <c r="BB215" s="104">
        <f t="shared" si="239"/>
        <v>0</v>
      </c>
      <c r="BC215" s="104">
        <f t="shared" si="239"/>
        <v>0</v>
      </c>
      <c r="BD215" s="104">
        <f t="shared" si="239"/>
        <v>0</v>
      </c>
      <c r="BE215" s="104">
        <f t="shared" si="239"/>
        <v>0</v>
      </c>
      <c r="BF215" s="104">
        <f t="shared" si="239"/>
        <v>0</v>
      </c>
      <c r="BG215" s="104">
        <f t="shared" si="239"/>
        <v>0</v>
      </c>
      <c r="BH215" s="104">
        <f t="shared" si="239"/>
        <v>0</v>
      </c>
      <c r="BI215" s="104">
        <f t="shared" si="239"/>
        <v>0</v>
      </c>
      <c r="BJ215" s="104">
        <f t="shared" si="239"/>
        <v>0</v>
      </c>
      <c r="BK215" s="104">
        <f t="shared" si="239"/>
        <v>0</v>
      </c>
      <c r="BL215" s="104">
        <f t="shared" si="239"/>
        <v>0</v>
      </c>
      <c r="BM215" s="104">
        <f t="shared" si="239"/>
        <v>0</v>
      </c>
      <c r="BN215" s="104">
        <f t="shared" si="239"/>
        <v>0</v>
      </c>
      <c r="BO215" s="104">
        <f t="shared" si="239"/>
        <v>0</v>
      </c>
      <c r="BP215" s="164">
        <f t="shared" si="221"/>
        <v>0</v>
      </c>
    </row>
    <row r="216" spans="1:68" ht="45" x14ac:dyDescent="0.25">
      <c r="A216" s="31">
        <v>209</v>
      </c>
      <c r="B216" s="78" t="s">
        <v>853</v>
      </c>
      <c r="C216" s="31" t="s">
        <v>473</v>
      </c>
      <c r="D216" s="31" t="s">
        <v>474</v>
      </c>
      <c r="E216" s="31" t="s">
        <v>148</v>
      </c>
      <c r="F216" s="145">
        <v>0</v>
      </c>
      <c r="G216" s="146">
        <v>1088</v>
      </c>
      <c r="H216" s="181">
        <f t="shared" si="222"/>
        <v>1</v>
      </c>
      <c r="I216" s="183">
        <v>0</v>
      </c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161">
        <f t="shared" si="218"/>
        <v>0</v>
      </c>
      <c r="AK216" s="168"/>
      <c r="AL216" s="160">
        <f t="shared" si="223"/>
        <v>0</v>
      </c>
      <c r="AM216" s="162">
        <f t="shared" si="224"/>
        <v>0</v>
      </c>
      <c r="AN216" s="157">
        <f t="shared" si="219"/>
        <v>0</v>
      </c>
      <c r="AO216" s="171"/>
      <c r="AP216" s="104">
        <f t="shared" ref="AP216:BO216" si="240">J216*$I$216</f>
        <v>0</v>
      </c>
      <c r="AQ216" s="104">
        <f t="shared" si="240"/>
        <v>0</v>
      </c>
      <c r="AR216" s="104">
        <f t="shared" si="240"/>
        <v>0</v>
      </c>
      <c r="AS216" s="104">
        <f t="shared" si="240"/>
        <v>0</v>
      </c>
      <c r="AT216" s="104">
        <f t="shared" si="240"/>
        <v>0</v>
      </c>
      <c r="AU216" s="104">
        <f t="shared" si="240"/>
        <v>0</v>
      </c>
      <c r="AV216" s="104">
        <f t="shared" si="240"/>
        <v>0</v>
      </c>
      <c r="AW216" s="104">
        <f t="shared" si="240"/>
        <v>0</v>
      </c>
      <c r="AX216" s="104">
        <f t="shared" si="240"/>
        <v>0</v>
      </c>
      <c r="AY216" s="104">
        <f t="shared" si="240"/>
        <v>0</v>
      </c>
      <c r="AZ216" s="104">
        <f t="shared" si="240"/>
        <v>0</v>
      </c>
      <c r="BA216" s="104">
        <f t="shared" si="240"/>
        <v>0</v>
      </c>
      <c r="BB216" s="104">
        <f t="shared" si="240"/>
        <v>0</v>
      </c>
      <c r="BC216" s="104">
        <f t="shared" si="240"/>
        <v>0</v>
      </c>
      <c r="BD216" s="104">
        <f t="shared" si="240"/>
        <v>0</v>
      </c>
      <c r="BE216" s="104">
        <f t="shared" si="240"/>
        <v>0</v>
      </c>
      <c r="BF216" s="104">
        <f t="shared" si="240"/>
        <v>0</v>
      </c>
      <c r="BG216" s="104">
        <f t="shared" si="240"/>
        <v>0</v>
      </c>
      <c r="BH216" s="104">
        <f t="shared" si="240"/>
        <v>0</v>
      </c>
      <c r="BI216" s="104">
        <f t="shared" si="240"/>
        <v>0</v>
      </c>
      <c r="BJ216" s="104">
        <f t="shared" si="240"/>
        <v>0</v>
      </c>
      <c r="BK216" s="104">
        <f t="shared" si="240"/>
        <v>0</v>
      </c>
      <c r="BL216" s="104">
        <f t="shared" si="240"/>
        <v>0</v>
      </c>
      <c r="BM216" s="104">
        <f t="shared" si="240"/>
        <v>0</v>
      </c>
      <c r="BN216" s="104">
        <f t="shared" si="240"/>
        <v>0</v>
      </c>
      <c r="BO216" s="104">
        <f t="shared" si="240"/>
        <v>0</v>
      </c>
      <c r="BP216" s="164">
        <f t="shared" si="221"/>
        <v>0</v>
      </c>
    </row>
    <row r="217" spans="1:68" ht="45" x14ac:dyDescent="0.25">
      <c r="A217" s="31">
        <v>210</v>
      </c>
      <c r="B217" s="78" t="s">
        <v>853</v>
      </c>
      <c r="C217" s="31" t="s">
        <v>475</v>
      </c>
      <c r="D217" s="31" t="s">
        <v>476</v>
      </c>
      <c r="E217" s="31" t="s">
        <v>148</v>
      </c>
      <c r="F217" s="145">
        <v>10</v>
      </c>
      <c r="G217" s="146">
        <v>1533</v>
      </c>
      <c r="H217" s="181">
        <f t="shared" si="222"/>
        <v>0.19999999999999993</v>
      </c>
      <c r="I217" s="183">
        <v>1226.4000000000001</v>
      </c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161">
        <f t="shared" si="218"/>
        <v>0</v>
      </c>
      <c r="AK217" s="168"/>
      <c r="AL217" s="160">
        <f t="shared" si="223"/>
        <v>0</v>
      </c>
      <c r="AM217" s="162">
        <f t="shared" si="224"/>
        <v>0</v>
      </c>
      <c r="AN217" s="157">
        <f t="shared" si="219"/>
        <v>0</v>
      </c>
      <c r="AO217" s="171"/>
      <c r="AP217" s="104">
        <f t="shared" ref="AP217:BO217" si="241">J217*$I$217</f>
        <v>0</v>
      </c>
      <c r="AQ217" s="104">
        <f t="shared" si="241"/>
        <v>0</v>
      </c>
      <c r="AR217" s="104">
        <f t="shared" si="241"/>
        <v>0</v>
      </c>
      <c r="AS217" s="104">
        <f t="shared" si="241"/>
        <v>0</v>
      </c>
      <c r="AT217" s="104">
        <f t="shared" si="241"/>
        <v>0</v>
      </c>
      <c r="AU217" s="104">
        <f t="shared" si="241"/>
        <v>0</v>
      </c>
      <c r="AV217" s="104">
        <f t="shared" si="241"/>
        <v>0</v>
      </c>
      <c r="AW217" s="104">
        <f t="shared" si="241"/>
        <v>0</v>
      </c>
      <c r="AX217" s="104">
        <f t="shared" si="241"/>
        <v>0</v>
      </c>
      <c r="AY217" s="104">
        <f t="shared" si="241"/>
        <v>0</v>
      </c>
      <c r="AZ217" s="104">
        <f t="shared" si="241"/>
        <v>0</v>
      </c>
      <c r="BA217" s="104">
        <f t="shared" si="241"/>
        <v>0</v>
      </c>
      <c r="BB217" s="104">
        <f t="shared" si="241"/>
        <v>0</v>
      </c>
      <c r="BC217" s="104">
        <f t="shared" si="241"/>
        <v>0</v>
      </c>
      <c r="BD217" s="104">
        <f t="shared" si="241"/>
        <v>0</v>
      </c>
      <c r="BE217" s="104">
        <f t="shared" si="241"/>
        <v>0</v>
      </c>
      <c r="BF217" s="104">
        <f t="shared" si="241"/>
        <v>0</v>
      </c>
      <c r="BG217" s="104">
        <f t="shared" si="241"/>
        <v>0</v>
      </c>
      <c r="BH217" s="104">
        <f t="shared" si="241"/>
        <v>0</v>
      </c>
      <c r="BI217" s="104">
        <f t="shared" si="241"/>
        <v>0</v>
      </c>
      <c r="BJ217" s="104">
        <f t="shared" si="241"/>
        <v>0</v>
      </c>
      <c r="BK217" s="104">
        <f t="shared" si="241"/>
        <v>0</v>
      </c>
      <c r="BL217" s="104">
        <f t="shared" si="241"/>
        <v>0</v>
      </c>
      <c r="BM217" s="104">
        <f t="shared" si="241"/>
        <v>0</v>
      </c>
      <c r="BN217" s="104">
        <f t="shared" si="241"/>
        <v>0</v>
      </c>
      <c r="BO217" s="104">
        <f t="shared" si="241"/>
        <v>0</v>
      </c>
      <c r="BP217" s="164">
        <f t="shared" si="221"/>
        <v>0</v>
      </c>
    </row>
    <row r="218" spans="1:68" ht="30" x14ac:dyDescent="0.25">
      <c r="A218" s="31">
        <v>211</v>
      </c>
      <c r="B218" s="78" t="s">
        <v>853</v>
      </c>
      <c r="C218" s="31" t="s">
        <v>477</v>
      </c>
      <c r="D218" s="31" t="s">
        <v>478</v>
      </c>
      <c r="E218" s="31" t="s">
        <v>148</v>
      </c>
      <c r="F218" s="145">
        <v>0</v>
      </c>
      <c r="G218" s="146">
        <v>828</v>
      </c>
      <c r="H218" s="181">
        <f t="shared" si="222"/>
        <v>1</v>
      </c>
      <c r="I218" s="183">
        <v>0</v>
      </c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161">
        <f t="shared" si="218"/>
        <v>0</v>
      </c>
      <c r="AK218" s="168"/>
      <c r="AL218" s="160">
        <f t="shared" si="223"/>
        <v>0</v>
      </c>
      <c r="AM218" s="162">
        <f t="shared" si="224"/>
        <v>0</v>
      </c>
      <c r="AN218" s="157">
        <f t="shared" si="219"/>
        <v>0</v>
      </c>
      <c r="AO218" s="171"/>
      <c r="AP218" s="104">
        <f t="shared" ref="AP218:BO218" si="242">J218*$I$218</f>
        <v>0</v>
      </c>
      <c r="AQ218" s="104">
        <f t="shared" si="242"/>
        <v>0</v>
      </c>
      <c r="AR218" s="104">
        <f t="shared" si="242"/>
        <v>0</v>
      </c>
      <c r="AS218" s="104">
        <f t="shared" si="242"/>
        <v>0</v>
      </c>
      <c r="AT218" s="104">
        <f t="shared" si="242"/>
        <v>0</v>
      </c>
      <c r="AU218" s="104">
        <f t="shared" si="242"/>
        <v>0</v>
      </c>
      <c r="AV218" s="104">
        <f t="shared" si="242"/>
        <v>0</v>
      </c>
      <c r="AW218" s="104">
        <f t="shared" si="242"/>
        <v>0</v>
      </c>
      <c r="AX218" s="104">
        <f t="shared" si="242"/>
        <v>0</v>
      </c>
      <c r="AY218" s="104">
        <f t="shared" si="242"/>
        <v>0</v>
      </c>
      <c r="AZ218" s="104">
        <f t="shared" si="242"/>
        <v>0</v>
      </c>
      <c r="BA218" s="104">
        <f t="shared" si="242"/>
        <v>0</v>
      </c>
      <c r="BB218" s="104">
        <f t="shared" si="242"/>
        <v>0</v>
      </c>
      <c r="BC218" s="104">
        <f t="shared" si="242"/>
        <v>0</v>
      </c>
      <c r="BD218" s="104">
        <f t="shared" si="242"/>
        <v>0</v>
      </c>
      <c r="BE218" s="104">
        <f t="shared" si="242"/>
        <v>0</v>
      </c>
      <c r="BF218" s="104">
        <f t="shared" si="242"/>
        <v>0</v>
      </c>
      <c r="BG218" s="104">
        <f t="shared" si="242"/>
        <v>0</v>
      </c>
      <c r="BH218" s="104">
        <f t="shared" si="242"/>
        <v>0</v>
      </c>
      <c r="BI218" s="104">
        <f t="shared" si="242"/>
        <v>0</v>
      </c>
      <c r="BJ218" s="104">
        <f t="shared" si="242"/>
        <v>0</v>
      </c>
      <c r="BK218" s="104">
        <f t="shared" si="242"/>
        <v>0</v>
      </c>
      <c r="BL218" s="104">
        <f t="shared" si="242"/>
        <v>0</v>
      </c>
      <c r="BM218" s="104">
        <f t="shared" si="242"/>
        <v>0</v>
      </c>
      <c r="BN218" s="104">
        <f t="shared" si="242"/>
        <v>0</v>
      </c>
      <c r="BO218" s="104">
        <f t="shared" si="242"/>
        <v>0</v>
      </c>
      <c r="BP218" s="164">
        <f t="shared" si="221"/>
        <v>0</v>
      </c>
    </row>
    <row r="219" spans="1:68" ht="45" x14ac:dyDescent="0.25">
      <c r="A219" s="31">
        <v>212</v>
      </c>
      <c r="B219" s="78" t="s">
        <v>853</v>
      </c>
      <c r="C219" s="31" t="s">
        <v>479</v>
      </c>
      <c r="D219" s="31" t="s">
        <v>480</v>
      </c>
      <c r="E219" s="31" t="s">
        <v>148</v>
      </c>
      <c r="F219" s="145">
        <v>0</v>
      </c>
      <c r="G219" s="146">
        <v>828</v>
      </c>
      <c r="H219" s="181">
        <f t="shared" si="222"/>
        <v>1</v>
      </c>
      <c r="I219" s="183">
        <v>0</v>
      </c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161">
        <f t="shared" si="218"/>
        <v>0</v>
      </c>
      <c r="AK219" s="168"/>
      <c r="AL219" s="160">
        <f t="shared" si="223"/>
        <v>0</v>
      </c>
      <c r="AM219" s="162">
        <f t="shared" si="224"/>
        <v>0</v>
      </c>
      <c r="AN219" s="157">
        <f t="shared" si="219"/>
        <v>0</v>
      </c>
      <c r="AO219" s="171"/>
      <c r="AP219" s="104">
        <f t="shared" ref="AP219:BO219" si="243">J219*$I$219</f>
        <v>0</v>
      </c>
      <c r="AQ219" s="104">
        <f t="shared" si="243"/>
        <v>0</v>
      </c>
      <c r="AR219" s="104">
        <f t="shared" si="243"/>
        <v>0</v>
      </c>
      <c r="AS219" s="104">
        <f t="shared" si="243"/>
        <v>0</v>
      </c>
      <c r="AT219" s="104">
        <f t="shared" si="243"/>
        <v>0</v>
      </c>
      <c r="AU219" s="104">
        <f t="shared" si="243"/>
        <v>0</v>
      </c>
      <c r="AV219" s="104">
        <f t="shared" si="243"/>
        <v>0</v>
      </c>
      <c r="AW219" s="104">
        <f t="shared" si="243"/>
        <v>0</v>
      </c>
      <c r="AX219" s="104">
        <f t="shared" si="243"/>
        <v>0</v>
      </c>
      <c r="AY219" s="104">
        <f t="shared" si="243"/>
        <v>0</v>
      </c>
      <c r="AZ219" s="104">
        <f t="shared" si="243"/>
        <v>0</v>
      </c>
      <c r="BA219" s="104">
        <f t="shared" si="243"/>
        <v>0</v>
      </c>
      <c r="BB219" s="104">
        <f t="shared" si="243"/>
        <v>0</v>
      </c>
      <c r="BC219" s="104">
        <f t="shared" si="243"/>
        <v>0</v>
      </c>
      <c r="BD219" s="104">
        <f t="shared" si="243"/>
        <v>0</v>
      </c>
      <c r="BE219" s="104">
        <f t="shared" si="243"/>
        <v>0</v>
      </c>
      <c r="BF219" s="104">
        <f t="shared" si="243"/>
        <v>0</v>
      </c>
      <c r="BG219" s="104">
        <f t="shared" si="243"/>
        <v>0</v>
      </c>
      <c r="BH219" s="104">
        <f t="shared" si="243"/>
        <v>0</v>
      </c>
      <c r="BI219" s="104">
        <f t="shared" si="243"/>
        <v>0</v>
      </c>
      <c r="BJ219" s="104">
        <f t="shared" si="243"/>
        <v>0</v>
      </c>
      <c r="BK219" s="104">
        <f t="shared" si="243"/>
        <v>0</v>
      </c>
      <c r="BL219" s="104">
        <f t="shared" si="243"/>
        <v>0</v>
      </c>
      <c r="BM219" s="104">
        <f t="shared" si="243"/>
        <v>0</v>
      </c>
      <c r="BN219" s="104">
        <f t="shared" si="243"/>
        <v>0</v>
      </c>
      <c r="BO219" s="104">
        <f t="shared" si="243"/>
        <v>0</v>
      </c>
      <c r="BP219" s="164">
        <f t="shared" si="221"/>
        <v>0</v>
      </c>
    </row>
    <row r="220" spans="1:68" ht="45" x14ac:dyDescent="0.25">
      <c r="A220" s="31">
        <v>213</v>
      </c>
      <c r="B220" s="78" t="s">
        <v>853</v>
      </c>
      <c r="C220" s="31" t="s">
        <v>481</v>
      </c>
      <c r="D220" s="31" t="s">
        <v>482</v>
      </c>
      <c r="E220" s="31" t="s">
        <v>148</v>
      </c>
      <c r="F220" s="145">
        <v>0</v>
      </c>
      <c r="G220" s="146">
        <v>1377</v>
      </c>
      <c r="H220" s="181">
        <f t="shared" si="222"/>
        <v>1</v>
      </c>
      <c r="I220" s="183">
        <v>0</v>
      </c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161">
        <f t="shared" si="218"/>
        <v>0</v>
      </c>
      <c r="AK220" s="168"/>
      <c r="AL220" s="160">
        <f t="shared" si="223"/>
        <v>0</v>
      </c>
      <c r="AM220" s="162">
        <f t="shared" si="224"/>
        <v>0</v>
      </c>
      <c r="AN220" s="157">
        <f t="shared" si="219"/>
        <v>0</v>
      </c>
      <c r="AO220" s="171"/>
      <c r="AP220" s="104">
        <f t="shared" ref="AP220:BO220" si="244">J220*$I$220</f>
        <v>0</v>
      </c>
      <c r="AQ220" s="104">
        <f t="shared" si="244"/>
        <v>0</v>
      </c>
      <c r="AR220" s="104">
        <f t="shared" si="244"/>
        <v>0</v>
      </c>
      <c r="AS220" s="104">
        <f t="shared" si="244"/>
        <v>0</v>
      </c>
      <c r="AT220" s="104">
        <f t="shared" si="244"/>
        <v>0</v>
      </c>
      <c r="AU220" s="104">
        <f t="shared" si="244"/>
        <v>0</v>
      </c>
      <c r="AV220" s="104">
        <f t="shared" si="244"/>
        <v>0</v>
      </c>
      <c r="AW220" s="104">
        <f t="shared" si="244"/>
        <v>0</v>
      </c>
      <c r="AX220" s="104">
        <f t="shared" si="244"/>
        <v>0</v>
      </c>
      <c r="AY220" s="104">
        <f t="shared" si="244"/>
        <v>0</v>
      </c>
      <c r="AZ220" s="104">
        <f t="shared" si="244"/>
        <v>0</v>
      </c>
      <c r="BA220" s="104">
        <f t="shared" si="244"/>
        <v>0</v>
      </c>
      <c r="BB220" s="104">
        <f t="shared" si="244"/>
        <v>0</v>
      </c>
      <c r="BC220" s="104">
        <f t="shared" si="244"/>
        <v>0</v>
      </c>
      <c r="BD220" s="104">
        <f t="shared" si="244"/>
        <v>0</v>
      </c>
      <c r="BE220" s="104">
        <f t="shared" si="244"/>
        <v>0</v>
      </c>
      <c r="BF220" s="104">
        <f t="shared" si="244"/>
        <v>0</v>
      </c>
      <c r="BG220" s="104">
        <f t="shared" si="244"/>
        <v>0</v>
      </c>
      <c r="BH220" s="104">
        <f t="shared" si="244"/>
        <v>0</v>
      </c>
      <c r="BI220" s="104">
        <f t="shared" si="244"/>
        <v>0</v>
      </c>
      <c r="BJ220" s="104">
        <f t="shared" si="244"/>
        <v>0</v>
      </c>
      <c r="BK220" s="104">
        <f t="shared" si="244"/>
        <v>0</v>
      </c>
      <c r="BL220" s="104">
        <f t="shared" si="244"/>
        <v>0</v>
      </c>
      <c r="BM220" s="104">
        <f t="shared" si="244"/>
        <v>0</v>
      </c>
      <c r="BN220" s="104">
        <f t="shared" si="244"/>
        <v>0</v>
      </c>
      <c r="BO220" s="104">
        <f t="shared" si="244"/>
        <v>0</v>
      </c>
      <c r="BP220" s="164">
        <f t="shared" si="221"/>
        <v>0</v>
      </c>
    </row>
    <row r="221" spans="1:68" ht="45" x14ac:dyDescent="0.25">
      <c r="A221" s="31">
        <v>214</v>
      </c>
      <c r="B221" s="78" t="s">
        <v>853</v>
      </c>
      <c r="C221" s="31" t="s">
        <v>483</v>
      </c>
      <c r="D221" s="31" t="s">
        <v>484</v>
      </c>
      <c r="E221" s="31" t="s">
        <v>148</v>
      </c>
      <c r="F221" s="145">
        <v>0</v>
      </c>
      <c r="G221" s="146">
        <v>689</v>
      </c>
      <c r="H221" s="181">
        <f t="shared" si="222"/>
        <v>1</v>
      </c>
      <c r="I221" s="183">
        <v>0</v>
      </c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2"/>
      <c r="AH221" s="92"/>
      <c r="AI221" s="92"/>
      <c r="AJ221" s="161">
        <f t="shared" si="218"/>
        <v>0</v>
      </c>
      <c r="AK221" s="168"/>
      <c r="AL221" s="160">
        <f t="shared" si="223"/>
        <v>0</v>
      </c>
      <c r="AM221" s="162">
        <f t="shared" si="224"/>
        <v>0</v>
      </c>
      <c r="AN221" s="157">
        <f t="shared" si="219"/>
        <v>0</v>
      </c>
      <c r="AO221" s="171"/>
      <c r="AP221" s="104">
        <f t="shared" ref="AP221:BO221" si="245">J221*$I$221</f>
        <v>0</v>
      </c>
      <c r="AQ221" s="104">
        <f t="shared" si="245"/>
        <v>0</v>
      </c>
      <c r="AR221" s="104">
        <f t="shared" si="245"/>
        <v>0</v>
      </c>
      <c r="AS221" s="104">
        <f t="shared" si="245"/>
        <v>0</v>
      </c>
      <c r="AT221" s="104">
        <f t="shared" si="245"/>
        <v>0</v>
      </c>
      <c r="AU221" s="104">
        <f t="shared" si="245"/>
        <v>0</v>
      </c>
      <c r="AV221" s="104">
        <f t="shared" si="245"/>
        <v>0</v>
      </c>
      <c r="AW221" s="104">
        <f t="shared" si="245"/>
        <v>0</v>
      </c>
      <c r="AX221" s="104">
        <f t="shared" si="245"/>
        <v>0</v>
      </c>
      <c r="AY221" s="104">
        <f t="shared" si="245"/>
        <v>0</v>
      </c>
      <c r="AZ221" s="104">
        <f t="shared" si="245"/>
        <v>0</v>
      </c>
      <c r="BA221" s="104">
        <f t="shared" si="245"/>
        <v>0</v>
      </c>
      <c r="BB221" s="104">
        <f t="shared" si="245"/>
        <v>0</v>
      </c>
      <c r="BC221" s="104">
        <f t="shared" si="245"/>
        <v>0</v>
      </c>
      <c r="BD221" s="104">
        <f t="shared" si="245"/>
        <v>0</v>
      </c>
      <c r="BE221" s="104">
        <f t="shared" si="245"/>
        <v>0</v>
      </c>
      <c r="BF221" s="104">
        <f t="shared" si="245"/>
        <v>0</v>
      </c>
      <c r="BG221" s="104">
        <f t="shared" si="245"/>
        <v>0</v>
      </c>
      <c r="BH221" s="104">
        <f t="shared" si="245"/>
        <v>0</v>
      </c>
      <c r="BI221" s="104">
        <f t="shared" si="245"/>
        <v>0</v>
      </c>
      <c r="BJ221" s="104">
        <f t="shared" si="245"/>
        <v>0</v>
      </c>
      <c r="BK221" s="104">
        <f t="shared" si="245"/>
        <v>0</v>
      </c>
      <c r="BL221" s="104">
        <f t="shared" si="245"/>
        <v>0</v>
      </c>
      <c r="BM221" s="104">
        <f t="shared" si="245"/>
        <v>0</v>
      </c>
      <c r="BN221" s="104">
        <f t="shared" si="245"/>
        <v>0</v>
      </c>
      <c r="BO221" s="104">
        <f t="shared" si="245"/>
        <v>0</v>
      </c>
      <c r="BP221" s="164">
        <f t="shared" si="221"/>
        <v>0</v>
      </c>
    </row>
    <row r="222" spans="1:68" ht="75" x14ac:dyDescent="0.25">
      <c r="A222" s="31">
        <v>215</v>
      </c>
      <c r="B222" s="78" t="s">
        <v>853</v>
      </c>
      <c r="C222" s="31" t="s">
        <v>485</v>
      </c>
      <c r="D222" s="31" t="s">
        <v>486</v>
      </c>
      <c r="E222" s="31" t="s">
        <v>148</v>
      </c>
      <c r="F222" s="145">
        <v>0</v>
      </c>
      <c r="G222" s="146">
        <v>5799</v>
      </c>
      <c r="H222" s="181">
        <f t="shared" si="222"/>
        <v>1</v>
      </c>
      <c r="I222" s="183">
        <v>0</v>
      </c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  <c r="AA222" s="92"/>
      <c r="AB222" s="92"/>
      <c r="AC222" s="92"/>
      <c r="AD222" s="92"/>
      <c r="AE222" s="92"/>
      <c r="AF222" s="92"/>
      <c r="AG222" s="92"/>
      <c r="AH222" s="92"/>
      <c r="AI222" s="92"/>
      <c r="AJ222" s="161">
        <f t="shared" si="218"/>
        <v>0</v>
      </c>
      <c r="AK222" s="168"/>
      <c r="AL222" s="160">
        <f t="shared" si="223"/>
        <v>0</v>
      </c>
      <c r="AM222" s="162">
        <f t="shared" si="224"/>
        <v>0</v>
      </c>
      <c r="AN222" s="157">
        <f t="shared" si="219"/>
        <v>0</v>
      </c>
      <c r="AO222" s="171"/>
      <c r="AP222" s="104">
        <f t="shared" ref="AP222:BO222" si="246">J222*$I$222</f>
        <v>0</v>
      </c>
      <c r="AQ222" s="104">
        <f t="shared" si="246"/>
        <v>0</v>
      </c>
      <c r="AR222" s="104">
        <f t="shared" si="246"/>
        <v>0</v>
      </c>
      <c r="AS222" s="104">
        <f t="shared" si="246"/>
        <v>0</v>
      </c>
      <c r="AT222" s="104">
        <f t="shared" si="246"/>
        <v>0</v>
      </c>
      <c r="AU222" s="104">
        <f t="shared" si="246"/>
        <v>0</v>
      </c>
      <c r="AV222" s="104">
        <f t="shared" si="246"/>
        <v>0</v>
      </c>
      <c r="AW222" s="104">
        <f t="shared" si="246"/>
        <v>0</v>
      </c>
      <c r="AX222" s="104">
        <f t="shared" si="246"/>
        <v>0</v>
      </c>
      <c r="AY222" s="104">
        <f t="shared" si="246"/>
        <v>0</v>
      </c>
      <c r="AZ222" s="104">
        <f t="shared" si="246"/>
        <v>0</v>
      </c>
      <c r="BA222" s="104">
        <f t="shared" si="246"/>
        <v>0</v>
      </c>
      <c r="BB222" s="104">
        <f t="shared" si="246"/>
        <v>0</v>
      </c>
      <c r="BC222" s="104">
        <f t="shared" si="246"/>
        <v>0</v>
      </c>
      <c r="BD222" s="104">
        <f t="shared" si="246"/>
        <v>0</v>
      </c>
      <c r="BE222" s="104">
        <f t="shared" si="246"/>
        <v>0</v>
      </c>
      <c r="BF222" s="104">
        <f t="shared" si="246"/>
        <v>0</v>
      </c>
      <c r="BG222" s="104">
        <f t="shared" si="246"/>
        <v>0</v>
      </c>
      <c r="BH222" s="104">
        <f t="shared" si="246"/>
        <v>0</v>
      </c>
      <c r="BI222" s="104">
        <f t="shared" si="246"/>
        <v>0</v>
      </c>
      <c r="BJ222" s="104">
        <f t="shared" si="246"/>
        <v>0</v>
      </c>
      <c r="BK222" s="104">
        <f t="shared" si="246"/>
        <v>0</v>
      </c>
      <c r="BL222" s="104">
        <f t="shared" si="246"/>
        <v>0</v>
      </c>
      <c r="BM222" s="104">
        <f t="shared" si="246"/>
        <v>0</v>
      </c>
      <c r="BN222" s="104">
        <f t="shared" si="246"/>
        <v>0</v>
      </c>
      <c r="BO222" s="104">
        <f t="shared" si="246"/>
        <v>0</v>
      </c>
      <c r="BP222" s="164">
        <f t="shared" si="221"/>
        <v>0</v>
      </c>
    </row>
    <row r="223" spans="1:68" ht="75" x14ac:dyDescent="0.25">
      <c r="A223" s="31">
        <v>216</v>
      </c>
      <c r="B223" s="78" t="s">
        <v>853</v>
      </c>
      <c r="C223" s="31" t="s">
        <v>487</v>
      </c>
      <c r="D223" s="31" t="s">
        <v>488</v>
      </c>
      <c r="E223" s="31" t="s">
        <v>148</v>
      </c>
      <c r="F223" s="145">
        <v>0</v>
      </c>
      <c r="G223" s="146">
        <v>3865</v>
      </c>
      <c r="H223" s="181">
        <f t="shared" si="222"/>
        <v>1</v>
      </c>
      <c r="I223" s="183">
        <v>0</v>
      </c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  <c r="AA223" s="92"/>
      <c r="AB223" s="92"/>
      <c r="AC223" s="92"/>
      <c r="AD223" s="92"/>
      <c r="AE223" s="92"/>
      <c r="AF223" s="92"/>
      <c r="AG223" s="92"/>
      <c r="AH223" s="92"/>
      <c r="AI223" s="92"/>
      <c r="AJ223" s="161">
        <f t="shared" si="218"/>
        <v>0</v>
      </c>
      <c r="AK223" s="168"/>
      <c r="AL223" s="160">
        <f t="shared" si="223"/>
        <v>0</v>
      </c>
      <c r="AM223" s="162">
        <f t="shared" si="224"/>
        <v>0</v>
      </c>
      <c r="AN223" s="157">
        <f t="shared" si="219"/>
        <v>0</v>
      </c>
      <c r="AO223" s="171"/>
      <c r="AP223" s="104">
        <f t="shared" ref="AP223:BO223" si="247">J223*$I$223</f>
        <v>0</v>
      </c>
      <c r="AQ223" s="104">
        <f t="shared" si="247"/>
        <v>0</v>
      </c>
      <c r="AR223" s="104">
        <f t="shared" si="247"/>
        <v>0</v>
      </c>
      <c r="AS223" s="104">
        <f t="shared" si="247"/>
        <v>0</v>
      </c>
      <c r="AT223" s="104">
        <f t="shared" si="247"/>
        <v>0</v>
      </c>
      <c r="AU223" s="104">
        <f t="shared" si="247"/>
        <v>0</v>
      </c>
      <c r="AV223" s="104">
        <f t="shared" si="247"/>
        <v>0</v>
      </c>
      <c r="AW223" s="104">
        <f t="shared" si="247"/>
        <v>0</v>
      </c>
      <c r="AX223" s="104">
        <f t="shared" si="247"/>
        <v>0</v>
      </c>
      <c r="AY223" s="104">
        <f t="shared" si="247"/>
        <v>0</v>
      </c>
      <c r="AZ223" s="104">
        <f t="shared" si="247"/>
        <v>0</v>
      </c>
      <c r="BA223" s="104">
        <f t="shared" si="247"/>
        <v>0</v>
      </c>
      <c r="BB223" s="104">
        <f t="shared" si="247"/>
        <v>0</v>
      </c>
      <c r="BC223" s="104">
        <f t="shared" si="247"/>
        <v>0</v>
      </c>
      <c r="BD223" s="104">
        <f t="shared" si="247"/>
        <v>0</v>
      </c>
      <c r="BE223" s="104">
        <f t="shared" si="247"/>
        <v>0</v>
      </c>
      <c r="BF223" s="104">
        <f t="shared" si="247"/>
        <v>0</v>
      </c>
      <c r="BG223" s="104">
        <f t="shared" si="247"/>
        <v>0</v>
      </c>
      <c r="BH223" s="104">
        <f t="shared" si="247"/>
        <v>0</v>
      </c>
      <c r="BI223" s="104">
        <f t="shared" si="247"/>
        <v>0</v>
      </c>
      <c r="BJ223" s="104">
        <f t="shared" si="247"/>
        <v>0</v>
      </c>
      <c r="BK223" s="104">
        <f t="shared" si="247"/>
        <v>0</v>
      </c>
      <c r="BL223" s="104">
        <f t="shared" si="247"/>
        <v>0</v>
      </c>
      <c r="BM223" s="104">
        <f t="shared" si="247"/>
        <v>0</v>
      </c>
      <c r="BN223" s="104">
        <f t="shared" si="247"/>
        <v>0</v>
      </c>
      <c r="BO223" s="104">
        <f t="shared" si="247"/>
        <v>0</v>
      </c>
      <c r="BP223" s="164">
        <f t="shared" si="221"/>
        <v>0</v>
      </c>
    </row>
    <row r="224" spans="1:68" ht="75" x14ac:dyDescent="0.25">
      <c r="A224" s="31">
        <v>217</v>
      </c>
      <c r="B224" s="78" t="s">
        <v>853</v>
      </c>
      <c r="C224" s="31" t="s">
        <v>489</v>
      </c>
      <c r="D224" s="31" t="s">
        <v>490</v>
      </c>
      <c r="E224" s="31" t="s">
        <v>148</v>
      </c>
      <c r="F224" s="145">
        <v>0</v>
      </c>
      <c r="G224" s="146">
        <v>3032</v>
      </c>
      <c r="H224" s="181">
        <f t="shared" si="222"/>
        <v>1</v>
      </c>
      <c r="I224" s="183">
        <v>0</v>
      </c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161">
        <f t="shared" si="218"/>
        <v>0</v>
      </c>
      <c r="AK224" s="168"/>
      <c r="AL224" s="160">
        <f t="shared" si="223"/>
        <v>0</v>
      </c>
      <c r="AM224" s="162">
        <f t="shared" si="224"/>
        <v>0</v>
      </c>
      <c r="AN224" s="157">
        <f t="shared" si="219"/>
        <v>0</v>
      </c>
      <c r="AO224" s="171"/>
      <c r="AP224" s="104">
        <f t="shared" ref="AP224:BO224" si="248">J224*$I$224</f>
        <v>0</v>
      </c>
      <c r="AQ224" s="104">
        <f t="shared" si="248"/>
        <v>0</v>
      </c>
      <c r="AR224" s="104">
        <f t="shared" si="248"/>
        <v>0</v>
      </c>
      <c r="AS224" s="104">
        <f t="shared" si="248"/>
        <v>0</v>
      </c>
      <c r="AT224" s="104">
        <f t="shared" si="248"/>
        <v>0</v>
      </c>
      <c r="AU224" s="104">
        <f t="shared" si="248"/>
        <v>0</v>
      </c>
      <c r="AV224" s="104">
        <f t="shared" si="248"/>
        <v>0</v>
      </c>
      <c r="AW224" s="104">
        <f t="shared" si="248"/>
        <v>0</v>
      </c>
      <c r="AX224" s="104">
        <f t="shared" si="248"/>
        <v>0</v>
      </c>
      <c r="AY224" s="104">
        <f t="shared" si="248"/>
        <v>0</v>
      </c>
      <c r="AZ224" s="104">
        <f t="shared" si="248"/>
        <v>0</v>
      </c>
      <c r="BA224" s="104">
        <f t="shared" si="248"/>
        <v>0</v>
      </c>
      <c r="BB224" s="104">
        <f t="shared" si="248"/>
        <v>0</v>
      </c>
      <c r="BC224" s="104">
        <f t="shared" si="248"/>
        <v>0</v>
      </c>
      <c r="BD224" s="104">
        <f t="shared" si="248"/>
        <v>0</v>
      </c>
      <c r="BE224" s="104">
        <f t="shared" si="248"/>
        <v>0</v>
      </c>
      <c r="BF224" s="104">
        <f t="shared" si="248"/>
        <v>0</v>
      </c>
      <c r="BG224" s="104">
        <f t="shared" si="248"/>
        <v>0</v>
      </c>
      <c r="BH224" s="104">
        <f t="shared" si="248"/>
        <v>0</v>
      </c>
      <c r="BI224" s="104">
        <f t="shared" si="248"/>
        <v>0</v>
      </c>
      <c r="BJ224" s="104">
        <f t="shared" si="248"/>
        <v>0</v>
      </c>
      <c r="BK224" s="104">
        <f t="shared" si="248"/>
        <v>0</v>
      </c>
      <c r="BL224" s="104">
        <f t="shared" si="248"/>
        <v>0</v>
      </c>
      <c r="BM224" s="104">
        <f t="shared" si="248"/>
        <v>0</v>
      </c>
      <c r="BN224" s="104">
        <f t="shared" si="248"/>
        <v>0</v>
      </c>
      <c r="BO224" s="104">
        <f t="shared" si="248"/>
        <v>0</v>
      </c>
      <c r="BP224" s="164">
        <f t="shared" si="221"/>
        <v>0</v>
      </c>
    </row>
    <row r="225" spans="1:68" ht="75" x14ac:dyDescent="0.25">
      <c r="A225" s="31">
        <v>218</v>
      </c>
      <c r="B225" s="78" t="s">
        <v>853</v>
      </c>
      <c r="C225" s="31" t="s">
        <v>491</v>
      </c>
      <c r="D225" s="31" t="s">
        <v>492</v>
      </c>
      <c r="E225" s="31" t="s">
        <v>148</v>
      </c>
      <c r="F225" s="145">
        <v>0</v>
      </c>
      <c r="G225" s="146">
        <v>3296</v>
      </c>
      <c r="H225" s="181">
        <f t="shared" si="222"/>
        <v>1</v>
      </c>
      <c r="I225" s="183">
        <v>0</v>
      </c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  <c r="AA225" s="92"/>
      <c r="AB225" s="92"/>
      <c r="AC225" s="92"/>
      <c r="AD225" s="92"/>
      <c r="AE225" s="92"/>
      <c r="AF225" s="92"/>
      <c r="AG225" s="92"/>
      <c r="AH225" s="92"/>
      <c r="AI225" s="92"/>
      <c r="AJ225" s="161">
        <f t="shared" si="218"/>
        <v>0</v>
      </c>
      <c r="AK225" s="168"/>
      <c r="AL225" s="160">
        <f t="shared" si="223"/>
        <v>0</v>
      </c>
      <c r="AM225" s="162">
        <f t="shared" si="224"/>
        <v>0</v>
      </c>
      <c r="AN225" s="157">
        <f t="shared" si="219"/>
        <v>0</v>
      </c>
      <c r="AO225" s="171"/>
      <c r="AP225" s="104">
        <f t="shared" ref="AP225:BO225" si="249">J225*$I$225</f>
        <v>0</v>
      </c>
      <c r="AQ225" s="104">
        <f t="shared" si="249"/>
        <v>0</v>
      </c>
      <c r="AR225" s="104">
        <f t="shared" si="249"/>
        <v>0</v>
      </c>
      <c r="AS225" s="104">
        <f t="shared" si="249"/>
        <v>0</v>
      </c>
      <c r="AT225" s="104">
        <f t="shared" si="249"/>
        <v>0</v>
      </c>
      <c r="AU225" s="104">
        <f t="shared" si="249"/>
        <v>0</v>
      </c>
      <c r="AV225" s="104">
        <f t="shared" si="249"/>
        <v>0</v>
      </c>
      <c r="AW225" s="104">
        <f t="shared" si="249"/>
        <v>0</v>
      </c>
      <c r="AX225" s="104">
        <f t="shared" si="249"/>
        <v>0</v>
      </c>
      <c r="AY225" s="104">
        <f t="shared" si="249"/>
        <v>0</v>
      </c>
      <c r="AZ225" s="104">
        <f t="shared" si="249"/>
        <v>0</v>
      </c>
      <c r="BA225" s="104">
        <f t="shared" si="249"/>
        <v>0</v>
      </c>
      <c r="BB225" s="104">
        <f t="shared" si="249"/>
        <v>0</v>
      </c>
      <c r="BC225" s="104">
        <f t="shared" si="249"/>
        <v>0</v>
      </c>
      <c r="BD225" s="104">
        <f t="shared" si="249"/>
        <v>0</v>
      </c>
      <c r="BE225" s="104">
        <f t="shared" si="249"/>
        <v>0</v>
      </c>
      <c r="BF225" s="104">
        <f t="shared" si="249"/>
        <v>0</v>
      </c>
      <c r="BG225" s="104">
        <f t="shared" si="249"/>
        <v>0</v>
      </c>
      <c r="BH225" s="104">
        <f t="shared" si="249"/>
        <v>0</v>
      </c>
      <c r="BI225" s="104">
        <f t="shared" si="249"/>
        <v>0</v>
      </c>
      <c r="BJ225" s="104">
        <f t="shared" si="249"/>
        <v>0</v>
      </c>
      <c r="BK225" s="104">
        <f t="shared" si="249"/>
        <v>0</v>
      </c>
      <c r="BL225" s="104">
        <f t="shared" si="249"/>
        <v>0</v>
      </c>
      <c r="BM225" s="104">
        <f t="shared" si="249"/>
        <v>0</v>
      </c>
      <c r="BN225" s="104">
        <f t="shared" si="249"/>
        <v>0</v>
      </c>
      <c r="BO225" s="104">
        <f t="shared" si="249"/>
        <v>0</v>
      </c>
      <c r="BP225" s="164">
        <f t="shared" si="221"/>
        <v>0</v>
      </c>
    </row>
    <row r="226" spans="1:68" ht="75" x14ac:dyDescent="0.25">
      <c r="A226" s="31">
        <v>219</v>
      </c>
      <c r="B226" s="78" t="s">
        <v>853</v>
      </c>
      <c r="C226" s="31" t="s">
        <v>493</v>
      </c>
      <c r="D226" s="31" t="s">
        <v>494</v>
      </c>
      <c r="E226" s="31" t="s">
        <v>148</v>
      </c>
      <c r="F226" s="145">
        <v>0</v>
      </c>
      <c r="G226" s="146">
        <v>4346</v>
      </c>
      <c r="H226" s="181">
        <f t="shared" si="222"/>
        <v>1</v>
      </c>
      <c r="I226" s="183">
        <v>0</v>
      </c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  <c r="AJ226" s="161">
        <f t="shared" si="218"/>
        <v>0</v>
      </c>
      <c r="AK226" s="168"/>
      <c r="AL226" s="160">
        <f t="shared" si="223"/>
        <v>0</v>
      </c>
      <c r="AM226" s="162">
        <f t="shared" si="224"/>
        <v>0</v>
      </c>
      <c r="AN226" s="157">
        <f t="shared" si="219"/>
        <v>0</v>
      </c>
      <c r="AO226" s="171"/>
      <c r="AP226" s="104">
        <f t="shared" ref="AP226:BO226" si="250">J226*$I$226</f>
        <v>0</v>
      </c>
      <c r="AQ226" s="104">
        <f t="shared" si="250"/>
        <v>0</v>
      </c>
      <c r="AR226" s="104">
        <f t="shared" si="250"/>
        <v>0</v>
      </c>
      <c r="AS226" s="104">
        <f t="shared" si="250"/>
        <v>0</v>
      </c>
      <c r="AT226" s="104">
        <f t="shared" si="250"/>
        <v>0</v>
      </c>
      <c r="AU226" s="104">
        <f t="shared" si="250"/>
        <v>0</v>
      </c>
      <c r="AV226" s="104">
        <f t="shared" si="250"/>
        <v>0</v>
      </c>
      <c r="AW226" s="104">
        <f t="shared" si="250"/>
        <v>0</v>
      </c>
      <c r="AX226" s="104">
        <f t="shared" si="250"/>
        <v>0</v>
      </c>
      <c r="AY226" s="104">
        <f t="shared" si="250"/>
        <v>0</v>
      </c>
      <c r="AZ226" s="104">
        <f t="shared" si="250"/>
        <v>0</v>
      </c>
      <c r="BA226" s="104">
        <f t="shared" si="250"/>
        <v>0</v>
      </c>
      <c r="BB226" s="104">
        <f t="shared" si="250"/>
        <v>0</v>
      </c>
      <c r="BC226" s="104">
        <f t="shared" si="250"/>
        <v>0</v>
      </c>
      <c r="BD226" s="104">
        <f t="shared" si="250"/>
        <v>0</v>
      </c>
      <c r="BE226" s="104">
        <f t="shared" si="250"/>
        <v>0</v>
      </c>
      <c r="BF226" s="104">
        <f t="shared" si="250"/>
        <v>0</v>
      </c>
      <c r="BG226" s="104">
        <f t="shared" si="250"/>
        <v>0</v>
      </c>
      <c r="BH226" s="104">
        <f t="shared" si="250"/>
        <v>0</v>
      </c>
      <c r="BI226" s="104">
        <f t="shared" si="250"/>
        <v>0</v>
      </c>
      <c r="BJ226" s="104">
        <f t="shared" si="250"/>
        <v>0</v>
      </c>
      <c r="BK226" s="104">
        <f t="shared" si="250"/>
        <v>0</v>
      </c>
      <c r="BL226" s="104">
        <f t="shared" si="250"/>
        <v>0</v>
      </c>
      <c r="BM226" s="104">
        <f t="shared" si="250"/>
        <v>0</v>
      </c>
      <c r="BN226" s="104">
        <f t="shared" si="250"/>
        <v>0</v>
      </c>
      <c r="BO226" s="104">
        <f t="shared" si="250"/>
        <v>0</v>
      </c>
      <c r="BP226" s="164">
        <f t="shared" si="221"/>
        <v>0</v>
      </c>
    </row>
    <row r="227" spans="1:68" ht="75" x14ac:dyDescent="0.25">
      <c r="A227" s="31">
        <v>220</v>
      </c>
      <c r="B227" s="78" t="s">
        <v>853</v>
      </c>
      <c r="C227" s="31" t="s">
        <v>495</v>
      </c>
      <c r="D227" s="31" t="s">
        <v>496</v>
      </c>
      <c r="E227" s="31" t="s">
        <v>148</v>
      </c>
      <c r="F227" s="145">
        <v>0</v>
      </c>
      <c r="G227" s="146">
        <v>2510</v>
      </c>
      <c r="H227" s="181">
        <f t="shared" si="222"/>
        <v>1</v>
      </c>
      <c r="I227" s="183">
        <v>0</v>
      </c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  <c r="AA227" s="92"/>
      <c r="AB227" s="92"/>
      <c r="AC227" s="92"/>
      <c r="AD227" s="92"/>
      <c r="AE227" s="92"/>
      <c r="AF227" s="92"/>
      <c r="AG227" s="92"/>
      <c r="AH227" s="92"/>
      <c r="AI227" s="92"/>
      <c r="AJ227" s="161">
        <f t="shared" si="218"/>
        <v>0</v>
      </c>
      <c r="AK227" s="168"/>
      <c r="AL227" s="160">
        <f t="shared" si="223"/>
        <v>0</v>
      </c>
      <c r="AM227" s="162">
        <f t="shared" si="224"/>
        <v>0</v>
      </c>
      <c r="AN227" s="157">
        <f t="shared" si="219"/>
        <v>0</v>
      </c>
      <c r="AO227" s="171"/>
      <c r="AP227" s="104">
        <f t="shared" ref="AP227:BO227" si="251">J227*$I$227</f>
        <v>0</v>
      </c>
      <c r="AQ227" s="104">
        <f t="shared" si="251"/>
        <v>0</v>
      </c>
      <c r="AR227" s="104">
        <f t="shared" si="251"/>
        <v>0</v>
      </c>
      <c r="AS227" s="104">
        <f t="shared" si="251"/>
        <v>0</v>
      </c>
      <c r="AT227" s="104">
        <f t="shared" si="251"/>
        <v>0</v>
      </c>
      <c r="AU227" s="104">
        <f t="shared" si="251"/>
        <v>0</v>
      </c>
      <c r="AV227" s="104">
        <f t="shared" si="251"/>
        <v>0</v>
      </c>
      <c r="AW227" s="104">
        <f t="shared" si="251"/>
        <v>0</v>
      </c>
      <c r="AX227" s="104">
        <f t="shared" si="251"/>
        <v>0</v>
      </c>
      <c r="AY227" s="104">
        <f t="shared" si="251"/>
        <v>0</v>
      </c>
      <c r="AZ227" s="104">
        <f t="shared" si="251"/>
        <v>0</v>
      </c>
      <c r="BA227" s="104">
        <f t="shared" si="251"/>
        <v>0</v>
      </c>
      <c r="BB227" s="104">
        <f t="shared" si="251"/>
        <v>0</v>
      </c>
      <c r="BC227" s="104">
        <f t="shared" si="251"/>
        <v>0</v>
      </c>
      <c r="BD227" s="104">
        <f t="shared" si="251"/>
        <v>0</v>
      </c>
      <c r="BE227" s="104">
        <f t="shared" si="251"/>
        <v>0</v>
      </c>
      <c r="BF227" s="104">
        <f t="shared" si="251"/>
        <v>0</v>
      </c>
      <c r="BG227" s="104">
        <f t="shared" si="251"/>
        <v>0</v>
      </c>
      <c r="BH227" s="104">
        <f t="shared" si="251"/>
        <v>0</v>
      </c>
      <c r="BI227" s="104">
        <f t="shared" si="251"/>
        <v>0</v>
      </c>
      <c r="BJ227" s="104">
        <f t="shared" si="251"/>
        <v>0</v>
      </c>
      <c r="BK227" s="104">
        <f t="shared" si="251"/>
        <v>0</v>
      </c>
      <c r="BL227" s="104">
        <f t="shared" si="251"/>
        <v>0</v>
      </c>
      <c r="BM227" s="104">
        <f t="shared" si="251"/>
        <v>0</v>
      </c>
      <c r="BN227" s="104">
        <f t="shared" si="251"/>
        <v>0</v>
      </c>
      <c r="BO227" s="104">
        <f t="shared" si="251"/>
        <v>0</v>
      </c>
      <c r="BP227" s="164">
        <f t="shared" si="221"/>
        <v>0</v>
      </c>
    </row>
    <row r="228" spans="1:68" ht="60" x14ac:dyDescent="0.25">
      <c r="A228" s="31">
        <v>221</v>
      </c>
      <c r="B228" s="78" t="s">
        <v>853</v>
      </c>
      <c r="C228" s="31" t="s">
        <v>497</v>
      </c>
      <c r="D228" s="31" t="s">
        <v>498</v>
      </c>
      <c r="E228" s="31" t="s">
        <v>499</v>
      </c>
      <c r="F228" s="145">
        <v>0</v>
      </c>
      <c r="G228" s="146">
        <v>20377</v>
      </c>
      <c r="H228" s="181">
        <f t="shared" si="222"/>
        <v>1</v>
      </c>
      <c r="I228" s="183">
        <v>0</v>
      </c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161">
        <f t="shared" si="218"/>
        <v>0</v>
      </c>
      <c r="AK228" s="168"/>
      <c r="AL228" s="160">
        <f t="shared" si="223"/>
        <v>0</v>
      </c>
      <c r="AM228" s="162">
        <f t="shared" si="224"/>
        <v>0</v>
      </c>
      <c r="AN228" s="157">
        <f t="shared" si="219"/>
        <v>0</v>
      </c>
      <c r="AO228" s="171"/>
      <c r="AP228" s="104">
        <f t="shared" ref="AP228:BO228" si="252">J228*$I$228</f>
        <v>0</v>
      </c>
      <c r="AQ228" s="104">
        <f t="shared" si="252"/>
        <v>0</v>
      </c>
      <c r="AR228" s="104">
        <f t="shared" si="252"/>
        <v>0</v>
      </c>
      <c r="AS228" s="104">
        <f t="shared" si="252"/>
        <v>0</v>
      </c>
      <c r="AT228" s="104">
        <f t="shared" si="252"/>
        <v>0</v>
      </c>
      <c r="AU228" s="104">
        <f t="shared" si="252"/>
        <v>0</v>
      </c>
      <c r="AV228" s="104">
        <f t="shared" si="252"/>
        <v>0</v>
      </c>
      <c r="AW228" s="104">
        <f t="shared" si="252"/>
        <v>0</v>
      </c>
      <c r="AX228" s="104">
        <f t="shared" si="252"/>
        <v>0</v>
      </c>
      <c r="AY228" s="104">
        <f t="shared" si="252"/>
        <v>0</v>
      </c>
      <c r="AZ228" s="104">
        <f t="shared" si="252"/>
        <v>0</v>
      </c>
      <c r="BA228" s="104">
        <f t="shared" si="252"/>
        <v>0</v>
      </c>
      <c r="BB228" s="104">
        <f t="shared" si="252"/>
        <v>0</v>
      </c>
      <c r="BC228" s="104">
        <f t="shared" si="252"/>
        <v>0</v>
      </c>
      <c r="BD228" s="104">
        <f t="shared" si="252"/>
        <v>0</v>
      </c>
      <c r="BE228" s="104">
        <f t="shared" si="252"/>
        <v>0</v>
      </c>
      <c r="BF228" s="104">
        <f t="shared" si="252"/>
        <v>0</v>
      </c>
      <c r="BG228" s="104">
        <f t="shared" si="252"/>
        <v>0</v>
      </c>
      <c r="BH228" s="104">
        <f t="shared" si="252"/>
        <v>0</v>
      </c>
      <c r="BI228" s="104">
        <f t="shared" si="252"/>
        <v>0</v>
      </c>
      <c r="BJ228" s="104">
        <f t="shared" si="252"/>
        <v>0</v>
      </c>
      <c r="BK228" s="104">
        <f t="shared" si="252"/>
        <v>0</v>
      </c>
      <c r="BL228" s="104">
        <f t="shared" si="252"/>
        <v>0</v>
      </c>
      <c r="BM228" s="104">
        <f t="shared" si="252"/>
        <v>0</v>
      </c>
      <c r="BN228" s="104">
        <f t="shared" si="252"/>
        <v>0</v>
      </c>
      <c r="BO228" s="104">
        <f t="shared" si="252"/>
        <v>0</v>
      </c>
      <c r="BP228" s="164">
        <f t="shared" si="221"/>
        <v>0</v>
      </c>
    </row>
    <row r="229" spans="1:68" ht="75" x14ac:dyDescent="0.25">
      <c r="A229" s="105">
        <v>222</v>
      </c>
      <c r="B229" s="78" t="s">
        <v>856</v>
      </c>
      <c r="C229" s="31" t="s">
        <v>500</v>
      </c>
      <c r="D229" s="31" t="s">
        <v>501</v>
      </c>
      <c r="E229" s="31" t="s">
        <v>502</v>
      </c>
      <c r="F229" s="145">
        <v>12</v>
      </c>
      <c r="G229" s="146">
        <v>2106</v>
      </c>
      <c r="H229" s="181">
        <f t="shared" si="222"/>
        <v>0.2</v>
      </c>
      <c r="I229" s="183">
        <v>1684.8</v>
      </c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  <c r="AJ229" s="161">
        <f t="shared" si="218"/>
        <v>0</v>
      </c>
      <c r="AK229" s="168"/>
      <c r="AL229" s="160">
        <f t="shared" si="223"/>
        <v>0</v>
      </c>
      <c r="AM229" s="162">
        <f t="shared" si="224"/>
        <v>0</v>
      </c>
      <c r="AN229" s="157">
        <f t="shared" si="219"/>
        <v>0</v>
      </c>
      <c r="AO229" s="171"/>
      <c r="AP229" s="104">
        <f t="shared" ref="AP229:BO229" si="253">J229*$I$229</f>
        <v>0</v>
      </c>
      <c r="AQ229" s="104">
        <f t="shared" si="253"/>
        <v>0</v>
      </c>
      <c r="AR229" s="104">
        <f t="shared" si="253"/>
        <v>0</v>
      </c>
      <c r="AS229" s="104">
        <f t="shared" si="253"/>
        <v>0</v>
      </c>
      <c r="AT229" s="104">
        <f t="shared" si="253"/>
        <v>0</v>
      </c>
      <c r="AU229" s="104">
        <f t="shared" si="253"/>
        <v>0</v>
      </c>
      <c r="AV229" s="104">
        <f t="shared" si="253"/>
        <v>0</v>
      </c>
      <c r="AW229" s="104">
        <f t="shared" si="253"/>
        <v>0</v>
      </c>
      <c r="AX229" s="104">
        <f t="shared" si="253"/>
        <v>0</v>
      </c>
      <c r="AY229" s="104">
        <f t="shared" si="253"/>
        <v>0</v>
      </c>
      <c r="AZ229" s="104">
        <f t="shared" si="253"/>
        <v>0</v>
      </c>
      <c r="BA229" s="104">
        <f t="shared" si="253"/>
        <v>0</v>
      </c>
      <c r="BB229" s="104">
        <f t="shared" si="253"/>
        <v>0</v>
      </c>
      <c r="BC229" s="104">
        <f t="shared" si="253"/>
        <v>0</v>
      </c>
      <c r="BD229" s="104">
        <f t="shared" si="253"/>
        <v>0</v>
      </c>
      <c r="BE229" s="104">
        <f t="shared" si="253"/>
        <v>0</v>
      </c>
      <c r="BF229" s="104">
        <f t="shared" si="253"/>
        <v>0</v>
      </c>
      <c r="BG229" s="104">
        <f t="shared" si="253"/>
        <v>0</v>
      </c>
      <c r="BH229" s="104">
        <f t="shared" si="253"/>
        <v>0</v>
      </c>
      <c r="BI229" s="104">
        <f t="shared" si="253"/>
        <v>0</v>
      </c>
      <c r="BJ229" s="104">
        <f t="shared" si="253"/>
        <v>0</v>
      </c>
      <c r="BK229" s="104">
        <f t="shared" si="253"/>
        <v>0</v>
      </c>
      <c r="BL229" s="104">
        <f t="shared" si="253"/>
        <v>0</v>
      </c>
      <c r="BM229" s="104">
        <f t="shared" si="253"/>
        <v>0</v>
      </c>
      <c r="BN229" s="104">
        <f t="shared" si="253"/>
        <v>0</v>
      </c>
      <c r="BO229" s="104">
        <f t="shared" si="253"/>
        <v>0</v>
      </c>
      <c r="BP229" s="164">
        <f t="shared" si="221"/>
        <v>0</v>
      </c>
    </row>
    <row r="230" spans="1:68" ht="120" x14ac:dyDescent="0.25">
      <c r="A230" s="31">
        <v>223</v>
      </c>
      <c r="B230" s="78" t="s">
        <v>856</v>
      </c>
      <c r="C230" s="31" t="s">
        <v>503</v>
      </c>
      <c r="D230" s="31" t="s">
        <v>504</v>
      </c>
      <c r="E230" s="31" t="s">
        <v>502</v>
      </c>
      <c r="F230" s="145">
        <v>0</v>
      </c>
      <c r="G230" s="146">
        <v>94134</v>
      </c>
      <c r="H230" s="181">
        <f t="shared" si="222"/>
        <v>1</v>
      </c>
      <c r="I230" s="183">
        <v>0</v>
      </c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161">
        <f t="shared" si="218"/>
        <v>0</v>
      </c>
      <c r="AK230" s="168"/>
      <c r="AL230" s="160">
        <f t="shared" si="223"/>
        <v>0</v>
      </c>
      <c r="AM230" s="162">
        <f t="shared" si="224"/>
        <v>0</v>
      </c>
      <c r="AN230" s="157">
        <f t="shared" si="219"/>
        <v>0</v>
      </c>
      <c r="AO230" s="171"/>
      <c r="AP230" s="104">
        <f t="shared" ref="AP230:BO230" si="254">J230*$I$230</f>
        <v>0</v>
      </c>
      <c r="AQ230" s="104">
        <f t="shared" si="254"/>
        <v>0</v>
      </c>
      <c r="AR230" s="104">
        <f t="shared" si="254"/>
        <v>0</v>
      </c>
      <c r="AS230" s="104">
        <f t="shared" si="254"/>
        <v>0</v>
      </c>
      <c r="AT230" s="104">
        <f t="shared" si="254"/>
        <v>0</v>
      </c>
      <c r="AU230" s="104">
        <f t="shared" si="254"/>
        <v>0</v>
      </c>
      <c r="AV230" s="104">
        <f t="shared" si="254"/>
        <v>0</v>
      </c>
      <c r="AW230" s="104">
        <f t="shared" si="254"/>
        <v>0</v>
      </c>
      <c r="AX230" s="104">
        <f t="shared" si="254"/>
        <v>0</v>
      </c>
      <c r="AY230" s="104">
        <f t="shared" si="254"/>
        <v>0</v>
      </c>
      <c r="AZ230" s="104">
        <f t="shared" si="254"/>
        <v>0</v>
      </c>
      <c r="BA230" s="104">
        <f t="shared" si="254"/>
        <v>0</v>
      </c>
      <c r="BB230" s="104">
        <f t="shared" si="254"/>
        <v>0</v>
      </c>
      <c r="BC230" s="104">
        <f t="shared" si="254"/>
        <v>0</v>
      </c>
      <c r="BD230" s="104">
        <f t="shared" si="254"/>
        <v>0</v>
      </c>
      <c r="BE230" s="104">
        <f t="shared" si="254"/>
        <v>0</v>
      </c>
      <c r="BF230" s="104">
        <f t="shared" si="254"/>
        <v>0</v>
      </c>
      <c r="BG230" s="104">
        <f t="shared" si="254"/>
        <v>0</v>
      </c>
      <c r="BH230" s="104">
        <f t="shared" si="254"/>
        <v>0</v>
      </c>
      <c r="BI230" s="104">
        <f t="shared" si="254"/>
        <v>0</v>
      </c>
      <c r="BJ230" s="104">
        <f t="shared" si="254"/>
        <v>0</v>
      </c>
      <c r="BK230" s="104">
        <f t="shared" si="254"/>
        <v>0</v>
      </c>
      <c r="BL230" s="104">
        <f t="shared" si="254"/>
        <v>0</v>
      </c>
      <c r="BM230" s="104">
        <f t="shared" si="254"/>
        <v>0</v>
      </c>
      <c r="BN230" s="104">
        <f t="shared" si="254"/>
        <v>0</v>
      </c>
      <c r="BO230" s="104">
        <f t="shared" si="254"/>
        <v>0</v>
      </c>
      <c r="BP230" s="164">
        <f t="shared" si="221"/>
        <v>0</v>
      </c>
    </row>
    <row r="231" spans="1:68" ht="120" x14ac:dyDescent="0.25">
      <c r="A231" s="31">
        <v>224</v>
      </c>
      <c r="B231" s="78" t="s">
        <v>856</v>
      </c>
      <c r="C231" s="31" t="s">
        <v>505</v>
      </c>
      <c r="D231" s="31" t="s">
        <v>506</v>
      </c>
      <c r="E231" s="31" t="s">
        <v>502</v>
      </c>
      <c r="F231" s="145">
        <v>0</v>
      </c>
      <c r="G231" s="146">
        <v>55267</v>
      </c>
      <c r="H231" s="181">
        <f t="shared" si="222"/>
        <v>1</v>
      </c>
      <c r="I231" s="183">
        <v>0</v>
      </c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161">
        <f t="shared" si="218"/>
        <v>0</v>
      </c>
      <c r="AK231" s="168"/>
      <c r="AL231" s="160">
        <f t="shared" si="223"/>
        <v>0</v>
      </c>
      <c r="AM231" s="162">
        <f t="shared" si="224"/>
        <v>0</v>
      </c>
      <c r="AN231" s="157">
        <f t="shared" si="219"/>
        <v>0</v>
      </c>
      <c r="AO231" s="171"/>
      <c r="AP231" s="104">
        <f t="shared" ref="AP231:BO231" si="255">J231*$I$231</f>
        <v>0</v>
      </c>
      <c r="AQ231" s="104">
        <f t="shared" si="255"/>
        <v>0</v>
      </c>
      <c r="AR231" s="104">
        <f t="shared" si="255"/>
        <v>0</v>
      </c>
      <c r="AS231" s="104">
        <f t="shared" si="255"/>
        <v>0</v>
      </c>
      <c r="AT231" s="104">
        <f t="shared" si="255"/>
        <v>0</v>
      </c>
      <c r="AU231" s="104">
        <f t="shared" si="255"/>
        <v>0</v>
      </c>
      <c r="AV231" s="104">
        <f t="shared" si="255"/>
        <v>0</v>
      </c>
      <c r="AW231" s="104">
        <f t="shared" si="255"/>
        <v>0</v>
      </c>
      <c r="AX231" s="104">
        <f t="shared" si="255"/>
        <v>0</v>
      </c>
      <c r="AY231" s="104">
        <f t="shared" si="255"/>
        <v>0</v>
      </c>
      <c r="AZ231" s="104">
        <f t="shared" si="255"/>
        <v>0</v>
      </c>
      <c r="BA231" s="104">
        <f t="shared" si="255"/>
        <v>0</v>
      </c>
      <c r="BB231" s="104">
        <f t="shared" si="255"/>
        <v>0</v>
      </c>
      <c r="BC231" s="104">
        <f t="shared" si="255"/>
        <v>0</v>
      </c>
      <c r="BD231" s="104">
        <f t="shared" si="255"/>
        <v>0</v>
      </c>
      <c r="BE231" s="104">
        <f t="shared" si="255"/>
        <v>0</v>
      </c>
      <c r="BF231" s="104">
        <f t="shared" si="255"/>
        <v>0</v>
      </c>
      <c r="BG231" s="104">
        <f t="shared" si="255"/>
        <v>0</v>
      </c>
      <c r="BH231" s="104">
        <f t="shared" si="255"/>
        <v>0</v>
      </c>
      <c r="BI231" s="104">
        <f t="shared" si="255"/>
        <v>0</v>
      </c>
      <c r="BJ231" s="104">
        <f t="shared" si="255"/>
        <v>0</v>
      </c>
      <c r="BK231" s="104">
        <f t="shared" si="255"/>
        <v>0</v>
      </c>
      <c r="BL231" s="104">
        <f t="shared" si="255"/>
        <v>0</v>
      </c>
      <c r="BM231" s="104">
        <f t="shared" si="255"/>
        <v>0</v>
      </c>
      <c r="BN231" s="104">
        <f t="shared" si="255"/>
        <v>0</v>
      </c>
      <c r="BO231" s="104">
        <f t="shared" si="255"/>
        <v>0</v>
      </c>
      <c r="BP231" s="164">
        <f t="shared" si="221"/>
        <v>0</v>
      </c>
    </row>
    <row r="232" spans="1:68" ht="30" x14ac:dyDescent="0.25">
      <c r="A232" s="105">
        <v>225</v>
      </c>
      <c r="B232" s="78" t="s">
        <v>853</v>
      </c>
      <c r="C232" s="31" t="s">
        <v>507</v>
      </c>
      <c r="D232" s="31" t="s">
        <v>508</v>
      </c>
      <c r="E232" s="31" t="s">
        <v>148</v>
      </c>
      <c r="F232" s="145">
        <v>0</v>
      </c>
      <c r="G232" s="146">
        <v>3492</v>
      </c>
      <c r="H232" s="181">
        <f t="shared" si="222"/>
        <v>1</v>
      </c>
      <c r="I232" s="183">
        <v>0</v>
      </c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161">
        <f t="shared" si="218"/>
        <v>0</v>
      </c>
      <c r="AK232" s="168"/>
      <c r="AL232" s="160">
        <f t="shared" si="223"/>
        <v>0</v>
      </c>
      <c r="AM232" s="162">
        <f t="shared" si="224"/>
        <v>0</v>
      </c>
      <c r="AN232" s="157">
        <f t="shared" si="219"/>
        <v>0</v>
      </c>
      <c r="AO232" s="171"/>
      <c r="AP232" s="104">
        <f t="shared" ref="AP232:BO232" si="256">J232*$I$232</f>
        <v>0</v>
      </c>
      <c r="AQ232" s="104">
        <f t="shared" si="256"/>
        <v>0</v>
      </c>
      <c r="AR232" s="104">
        <f t="shared" si="256"/>
        <v>0</v>
      </c>
      <c r="AS232" s="104">
        <f t="shared" si="256"/>
        <v>0</v>
      </c>
      <c r="AT232" s="104">
        <f t="shared" si="256"/>
        <v>0</v>
      </c>
      <c r="AU232" s="104">
        <f t="shared" si="256"/>
        <v>0</v>
      </c>
      <c r="AV232" s="104">
        <f t="shared" si="256"/>
        <v>0</v>
      </c>
      <c r="AW232" s="104">
        <f t="shared" si="256"/>
        <v>0</v>
      </c>
      <c r="AX232" s="104">
        <f t="shared" si="256"/>
        <v>0</v>
      </c>
      <c r="AY232" s="104">
        <f t="shared" si="256"/>
        <v>0</v>
      </c>
      <c r="AZ232" s="104">
        <f t="shared" si="256"/>
        <v>0</v>
      </c>
      <c r="BA232" s="104">
        <f t="shared" si="256"/>
        <v>0</v>
      </c>
      <c r="BB232" s="104">
        <f t="shared" si="256"/>
        <v>0</v>
      </c>
      <c r="BC232" s="104">
        <f t="shared" si="256"/>
        <v>0</v>
      </c>
      <c r="BD232" s="104">
        <f t="shared" si="256"/>
        <v>0</v>
      </c>
      <c r="BE232" s="104">
        <f t="shared" si="256"/>
        <v>0</v>
      </c>
      <c r="BF232" s="104">
        <f t="shared" si="256"/>
        <v>0</v>
      </c>
      <c r="BG232" s="104">
        <f t="shared" si="256"/>
        <v>0</v>
      </c>
      <c r="BH232" s="104">
        <f t="shared" si="256"/>
        <v>0</v>
      </c>
      <c r="BI232" s="104">
        <f t="shared" si="256"/>
        <v>0</v>
      </c>
      <c r="BJ232" s="104">
        <f t="shared" si="256"/>
        <v>0</v>
      </c>
      <c r="BK232" s="104">
        <f t="shared" si="256"/>
        <v>0</v>
      </c>
      <c r="BL232" s="104">
        <f t="shared" si="256"/>
        <v>0</v>
      </c>
      <c r="BM232" s="104">
        <f t="shared" si="256"/>
        <v>0</v>
      </c>
      <c r="BN232" s="104">
        <f t="shared" si="256"/>
        <v>0</v>
      </c>
      <c r="BO232" s="104">
        <f t="shared" si="256"/>
        <v>0</v>
      </c>
      <c r="BP232" s="164">
        <f t="shared" si="221"/>
        <v>0</v>
      </c>
    </row>
    <row r="233" spans="1:68" ht="30" x14ac:dyDescent="0.25">
      <c r="A233" s="31">
        <v>226</v>
      </c>
      <c r="B233" s="78" t="s">
        <v>853</v>
      </c>
      <c r="C233" s="31" t="s">
        <v>509</v>
      </c>
      <c r="D233" s="31" t="s">
        <v>510</v>
      </c>
      <c r="E233" s="31" t="s">
        <v>148</v>
      </c>
      <c r="F233" s="145">
        <v>0</v>
      </c>
      <c r="G233" s="146">
        <v>6627</v>
      </c>
      <c r="H233" s="181">
        <f t="shared" si="222"/>
        <v>1</v>
      </c>
      <c r="I233" s="183">
        <v>0</v>
      </c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161">
        <f t="shared" si="218"/>
        <v>0</v>
      </c>
      <c r="AK233" s="168"/>
      <c r="AL233" s="160">
        <f t="shared" si="223"/>
        <v>0</v>
      </c>
      <c r="AM233" s="162">
        <f t="shared" si="224"/>
        <v>0</v>
      </c>
      <c r="AN233" s="157">
        <f t="shared" si="219"/>
        <v>0</v>
      </c>
      <c r="AO233" s="171"/>
      <c r="AP233" s="104">
        <f t="shared" ref="AP233:BO233" si="257">J233*$I$233</f>
        <v>0</v>
      </c>
      <c r="AQ233" s="104">
        <f t="shared" si="257"/>
        <v>0</v>
      </c>
      <c r="AR233" s="104">
        <f t="shared" si="257"/>
        <v>0</v>
      </c>
      <c r="AS233" s="104">
        <f t="shared" si="257"/>
        <v>0</v>
      </c>
      <c r="AT233" s="104">
        <f t="shared" si="257"/>
        <v>0</v>
      </c>
      <c r="AU233" s="104">
        <f t="shared" si="257"/>
        <v>0</v>
      </c>
      <c r="AV233" s="104">
        <f t="shared" si="257"/>
        <v>0</v>
      </c>
      <c r="AW233" s="104">
        <f t="shared" si="257"/>
        <v>0</v>
      </c>
      <c r="AX233" s="104">
        <f t="shared" si="257"/>
        <v>0</v>
      </c>
      <c r="AY233" s="104">
        <f t="shared" si="257"/>
        <v>0</v>
      </c>
      <c r="AZ233" s="104">
        <f t="shared" si="257"/>
        <v>0</v>
      </c>
      <c r="BA233" s="104">
        <f t="shared" si="257"/>
        <v>0</v>
      </c>
      <c r="BB233" s="104">
        <f t="shared" si="257"/>
        <v>0</v>
      </c>
      <c r="BC233" s="104">
        <f t="shared" si="257"/>
        <v>0</v>
      </c>
      <c r="BD233" s="104">
        <f t="shared" si="257"/>
        <v>0</v>
      </c>
      <c r="BE233" s="104">
        <f t="shared" si="257"/>
        <v>0</v>
      </c>
      <c r="BF233" s="104">
        <f t="shared" si="257"/>
        <v>0</v>
      </c>
      <c r="BG233" s="104">
        <f t="shared" si="257"/>
        <v>0</v>
      </c>
      <c r="BH233" s="104">
        <f t="shared" si="257"/>
        <v>0</v>
      </c>
      <c r="BI233" s="104">
        <f t="shared" si="257"/>
        <v>0</v>
      </c>
      <c r="BJ233" s="104">
        <f t="shared" si="257"/>
        <v>0</v>
      </c>
      <c r="BK233" s="104">
        <f t="shared" si="257"/>
        <v>0</v>
      </c>
      <c r="BL233" s="104">
        <f t="shared" si="257"/>
        <v>0</v>
      </c>
      <c r="BM233" s="104">
        <f t="shared" si="257"/>
        <v>0</v>
      </c>
      <c r="BN233" s="104">
        <f t="shared" si="257"/>
        <v>0</v>
      </c>
      <c r="BO233" s="104">
        <f t="shared" si="257"/>
        <v>0</v>
      </c>
      <c r="BP233" s="164">
        <f t="shared" si="221"/>
        <v>0</v>
      </c>
    </row>
    <row r="234" spans="1:68" ht="45" x14ac:dyDescent="0.25">
      <c r="A234" s="31">
        <v>227</v>
      </c>
      <c r="B234" s="78" t="s">
        <v>856</v>
      </c>
      <c r="C234" s="106" t="s">
        <v>511</v>
      </c>
      <c r="D234" s="106" t="s">
        <v>512</v>
      </c>
      <c r="E234" s="106" t="s">
        <v>148</v>
      </c>
      <c r="F234" s="149">
        <v>0</v>
      </c>
      <c r="G234" s="146">
        <v>7172</v>
      </c>
      <c r="H234" s="181">
        <f t="shared" si="222"/>
        <v>1</v>
      </c>
      <c r="I234" s="183">
        <v>0</v>
      </c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161">
        <f t="shared" si="218"/>
        <v>0</v>
      </c>
      <c r="AK234" s="168"/>
      <c r="AL234" s="160">
        <f t="shared" si="223"/>
        <v>0</v>
      </c>
      <c r="AM234" s="162">
        <f t="shared" si="224"/>
        <v>0</v>
      </c>
      <c r="AN234" s="157">
        <f t="shared" si="219"/>
        <v>0</v>
      </c>
      <c r="AO234" s="171"/>
      <c r="AP234" s="104">
        <f t="shared" ref="AP234:BO234" si="258">J234*$I$234</f>
        <v>0</v>
      </c>
      <c r="AQ234" s="104">
        <f t="shared" si="258"/>
        <v>0</v>
      </c>
      <c r="AR234" s="104">
        <f t="shared" si="258"/>
        <v>0</v>
      </c>
      <c r="AS234" s="104">
        <f t="shared" si="258"/>
        <v>0</v>
      </c>
      <c r="AT234" s="104">
        <f t="shared" si="258"/>
        <v>0</v>
      </c>
      <c r="AU234" s="104">
        <f t="shared" si="258"/>
        <v>0</v>
      </c>
      <c r="AV234" s="104">
        <f t="shared" si="258"/>
        <v>0</v>
      </c>
      <c r="AW234" s="104">
        <f t="shared" si="258"/>
        <v>0</v>
      </c>
      <c r="AX234" s="104">
        <f t="shared" si="258"/>
        <v>0</v>
      </c>
      <c r="AY234" s="104">
        <f t="shared" si="258"/>
        <v>0</v>
      </c>
      <c r="AZ234" s="104">
        <f t="shared" si="258"/>
        <v>0</v>
      </c>
      <c r="BA234" s="104">
        <f t="shared" si="258"/>
        <v>0</v>
      </c>
      <c r="BB234" s="104">
        <f t="shared" si="258"/>
        <v>0</v>
      </c>
      <c r="BC234" s="104">
        <f t="shared" si="258"/>
        <v>0</v>
      </c>
      <c r="BD234" s="104">
        <f t="shared" si="258"/>
        <v>0</v>
      </c>
      <c r="BE234" s="104">
        <f t="shared" si="258"/>
        <v>0</v>
      </c>
      <c r="BF234" s="104">
        <f t="shared" si="258"/>
        <v>0</v>
      </c>
      <c r="BG234" s="104">
        <f t="shared" si="258"/>
        <v>0</v>
      </c>
      <c r="BH234" s="104">
        <f t="shared" si="258"/>
        <v>0</v>
      </c>
      <c r="BI234" s="104">
        <f t="shared" si="258"/>
        <v>0</v>
      </c>
      <c r="BJ234" s="104">
        <f t="shared" si="258"/>
        <v>0</v>
      </c>
      <c r="BK234" s="104">
        <f t="shared" si="258"/>
        <v>0</v>
      </c>
      <c r="BL234" s="104">
        <f t="shared" si="258"/>
        <v>0</v>
      </c>
      <c r="BM234" s="104">
        <f t="shared" si="258"/>
        <v>0</v>
      </c>
      <c r="BN234" s="104">
        <f t="shared" si="258"/>
        <v>0</v>
      </c>
      <c r="BO234" s="104">
        <f t="shared" si="258"/>
        <v>0</v>
      </c>
      <c r="BP234" s="164">
        <f t="shared" si="221"/>
        <v>0</v>
      </c>
    </row>
    <row r="235" spans="1:68" ht="30" x14ac:dyDescent="0.25">
      <c r="A235" s="31">
        <v>228</v>
      </c>
      <c r="B235" s="78" t="s">
        <v>851</v>
      </c>
      <c r="C235" s="106" t="s">
        <v>513</v>
      </c>
      <c r="D235" s="106" t="s">
        <v>514</v>
      </c>
      <c r="E235" s="106" t="s">
        <v>515</v>
      </c>
      <c r="F235" s="149">
        <v>1</v>
      </c>
      <c r="G235" s="146">
        <v>8559</v>
      </c>
      <c r="H235" s="181">
        <f t="shared" si="222"/>
        <v>0.2</v>
      </c>
      <c r="I235" s="183">
        <v>6847.2</v>
      </c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  <c r="AA235" s="92"/>
      <c r="AB235" s="92"/>
      <c r="AC235" s="92"/>
      <c r="AD235" s="92"/>
      <c r="AE235" s="92"/>
      <c r="AF235" s="92"/>
      <c r="AG235" s="92"/>
      <c r="AH235" s="92"/>
      <c r="AI235" s="92"/>
      <c r="AJ235" s="161">
        <f t="shared" si="218"/>
        <v>0</v>
      </c>
      <c r="AK235" s="168"/>
      <c r="AL235" s="160">
        <f t="shared" si="223"/>
        <v>0</v>
      </c>
      <c r="AM235" s="162">
        <f t="shared" si="224"/>
        <v>0</v>
      </c>
      <c r="AN235" s="157">
        <f t="shared" si="219"/>
        <v>0</v>
      </c>
      <c r="AO235" s="171"/>
      <c r="AP235" s="104">
        <f t="shared" ref="AP235:BO235" si="259">J235*$I$235</f>
        <v>0</v>
      </c>
      <c r="AQ235" s="104">
        <f t="shared" si="259"/>
        <v>0</v>
      </c>
      <c r="AR235" s="104">
        <f t="shared" si="259"/>
        <v>0</v>
      </c>
      <c r="AS235" s="104">
        <f t="shared" si="259"/>
        <v>0</v>
      </c>
      <c r="AT235" s="104">
        <f t="shared" si="259"/>
        <v>0</v>
      </c>
      <c r="AU235" s="104">
        <f t="shared" si="259"/>
        <v>0</v>
      </c>
      <c r="AV235" s="104">
        <f t="shared" si="259"/>
        <v>0</v>
      </c>
      <c r="AW235" s="104">
        <f t="shared" si="259"/>
        <v>0</v>
      </c>
      <c r="AX235" s="104">
        <f t="shared" si="259"/>
        <v>0</v>
      </c>
      <c r="AY235" s="104">
        <f t="shared" si="259"/>
        <v>0</v>
      </c>
      <c r="AZ235" s="104">
        <f t="shared" si="259"/>
        <v>0</v>
      </c>
      <c r="BA235" s="104">
        <f t="shared" si="259"/>
        <v>0</v>
      </c>
      <c r="BB235" s="104">
        <f t="shared" si="259"/>
        <v>0</v>
      </c>
      <c r="BC235" s="104">
        <f t="shared" si="259"/>
        <v>0</v>
      </c>
      <c r="BD235" s="104">
        <f t="shared" si="259"/>
        <v>0</v>
      </c>
      <c r="BE235" s="104">
        <f t="shared" si="259"/>
        <v>0</v>
      </c>
      <c r="BF235" s="104">
        <f t="shared" si="259"/>
        <v>0</v>
      </c>
      <c r="BG235" s="104">
        <f t="shared" si="259"/>
        <v>0</v>
      </c>
      <c r="BH235" s="104">
        <f t="shared" si="259"/>
        <v>0</v>
      </c>
      <c r="BI235" s="104">
        <f t="shared" si="259"/>
        <v>0</v>
      </c>
      <c r="BJ235" s="104">
        <f t="shared" si="259"/>
        <v>0</v>
      </c>
      <c r="BK235" s="104">
        <f t="shared" si="259"/>
        <v>0</v>
      </c>
      <c r="BL235" s="104">
        <f t="shared" si="259"/>
        <v>0</v>
      </c>
      <c r="BM235" s="104">
        <f t="shared" si="259"/>
        <v>0</v>
      </c>
      <c r="BN235" s="104">
        <f t="shared" si="259"/>
        <v>0</v>
      </c>
      <c r="BO235" s="104">
        <f t="shared" si="259"/>
        <v>0</v>
      </c>
      <c r="BP235" s="164">
        <f t="shared" si="221"/>
        <v>0</v>
      </c>
    </row>
    <row r="236" spans="1:68" ht="15.75" x14ac:dyDescent="0.25">
      <c r="A236" s="105">
        <v>229</v>
      </c>
      <c r="B236" s="78" t="s">
        <v>854</v>
      </c>
      <c r="C236" s="31" t="s">
        <v>516</v>
      </c>
      <c r="D236" s="31" t="s">
        <v>517</v>
      </c>
      <c r="E236" s="31" t="s">
        <v>148</v>
      </c>
      <c r="F236" s="145">
        <v>2</v>
      </c>
      <c r="G236" s="146">
        <v>4340</v>
      </c>
      <c r="H236" s="181">
        <f t="shared" si="222"/>
        <v>0.2</v>
      </c>
      <c r="I236" s="183">
        <v>3472</v>
      </c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  <c r="AA236" s="92"/>
      <c r="AB236" s="92"/>
      <c r="AC236" s="92"/>
      <c r="AD236" s="92"/>
      <c r="AE236" s="92"/>
      <c r="AF236" s="92"/>
      <c r="AG236" s="92"/>
      <c r="AH236" s="92"/>
      <c r="AI236" s="92"/>
      <c r="AJ236" s="161">
        <f t="shared" si="218"/>
        <v>0</v>
      </c>
      <c r="AK236" s="168"/>
      <c r="AL236" s="160">
        <f t="shared" si="223"/>
        <v>0</v>
      </c>
      <c r="AM236" s="162">
        <f t="shared" si="224"/>
        <v>0</v>
      </c>
      <c r="AN236" s="157">
        <f t="shared" si="219"/>
        <v>0</v>
      </c>
      <c r="AO236" s="171"/>
      <c r="AP236" s="104">
        <f t="shared" ref="AP236:BO236" si="260">J236*$I$236</f>
        <v>0</v>
      </c>
      <c r="AQ236" s="104">
        <f t="shared" si="260"/>
        <v>0</v>
      </c>
      <c r="AR236" s="104">
        <f t="shared" si="260"/>
        <v>0</v>
      </c>
      <c r="AS236" s="104">
        <f t="shared" si="260"/>
        <v>0</v>
      </c>
      <c r="AT236" s="104">
        <f t="shared" si="260"/>
        <v>0</v>
      </c>
      <c r="AU236" s="104">
        <f t="shared" si="260"/>
        <v>0</v>
      </c>
      <c r="AV236" s="104">
        <f t="shared" si="260"/>
        <v>0</v>
      </c>
      <c r="AW236" s="104">
        <f t="shared" si="260"/>
        <v>0</v>
      </c>
      <c r="AX236" s="104">
        <f t="shared" si="260"/>
        <v>0</v>
      </c>
      <c r="AY236" s="104">
        <f t="shared" si="260"/>
        <v>0</v>
      </c>
      <c r="AZ236" s="104">
        <f t="shared" si="260"/>
        <v>0</v>
      </c>
      <c r="BA236" s="104">
        <f t="shared" si="260"/>
        <v>0</v>
      </c>
      <c r="BB236" s="104">
        <f t="shared" si="260"/>
        <v>0</v>
      </c>
      <c r="BC236" s="104">
        <f t="shared" si="260"/>
        <v>0</v>
      </c>
      <c r="BD236" s="104">
        <f t="shared" si="260"/>
        <v>0</v>
      </c>
      <c r="BE236" s="104">
        <f t="shared" si="260"/>
        <v>0</v>
      </c>
      <c r="BF236" s="104">
        <f t="shared" si="260"/>
        <v>0</v>
      </c>
      <c r="BG236" s="104">
        <f t="shared" si="260"/>
        <v>0</v>
      </c>
      <c r="BH236" s="104">
        <f t="shared" si="260"/>
        <v>0</v>
      </c>
      <c r="BI236" s="104">
        <f t="shared" si="260"/>
        <v>0</v>
      </c>
      <c r="BJ236" s="104">
        <f t="shared" si="260"/>
        <v>0</v>
      </c>
      <c r="BK236" s="104">
        <f t="shared" si="260"/>
        <v>0</v>
      </c>
      <c r="BL236" s="104">
        <f t="shared" si="260"/>
        <v>0</v>
      </c>
      <c r="BM236" s="104">
        <f t="shared" si="260"/>
        <v>0</v>
      </c>
      <c r="BN236" s="104">
        <f t="shared" si="260"/>
        <v>0</v>
      </c>
      <c r="BO236" s="104">
        <f t="shared" si="260"/>
        <v>0</v>
      </c>
      <c r="BP236" s="164">
        <f t="shared" si="221"/>
        <v>0</v>
      </c>
    </row>
    <row r="237" spans="1:68" ht="30" x14ac:dyDescent="0.25">
      <c r="A237" s="31">
        <v>230</v>
      </c>
      <c r="B237" s="78" t="s">
        <v>854</v>
      </c>
      <c r="C237" s="31" t="s">
        <v>518</v>
      </c>
      <c r="D237" s="31" t="s">
        <v>519</v>
      </c>
      <c r="E237" s="31" t="s">
        <v>148</v>
      </c>
      <c r="F237" s="145">
        <v>11</v>
      </c>
      <c r="G237" s="146">
        <v>1497</v>
      </c>
      <c r="H237" s="181">
        <f t="shared" si="222"/>
        <v>0.20000000000000007</v>
      </c>
      <c r="I237" s="183">
        <v>1197.5999999999999</v>
      </c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  <c r="AA237" s="92"/>
      <c r="AB237" s="92"/>
      <c r="AC237" s="92"/>
      <c r="AD237" s="92"/>
      <c r="AE237" s="92"/>
      <c r="AF237" s="92"/>
      <c r="AG237" s="92"/>
      <c r="AH237" s="92"/>
      <c r="AI237" s="92"/>
      <c r="AJ237" s="161">
        <f t="shared" si="218"/>
        <v>0</v>
      </c>
      <c r="AK237" s="168"/>
      <c r="AL237" s="160">
        <f t="shared" si="223"/>
        <v>0</v>
      </c>
      <c r="AM237" s="162">
        <f t="shared" si="224"/>
        <v>0</v>
      </c>
      <c r="AN237" s="157">
        <f t="shared" si="219"/>
        <v>0</v>
      </c>
      <c r="AO237" s="171"/>
      <c r="AP237" s="104">
        <f t="shared" ref="AP237:BO237" si="261">J237*$I$237</f>
        <v>0</v>
      </c>
      <c r="AQ237" s="104">
        <f t="shared" si="261"/>
        <v>0</v>
      </c>
      <c r="AR237" s="104">
        <f t="shared" si="261"/>
        <v>0</v>
      </c>
      <c r="AS237" s="104">
        <f t="shared" si="261"/>
        <v>0</v>
      </c>
      <c r="AT237" s="104">
        <f t="shared" si="261"/>
        <v>0</v>
      </c>
      <c r="AU237" s="104">
        <f t="shared" si="261"/>
        <v>0</v>
      </c>
      <c r="AV237" s="104">
        <f t="shared" si="261"/>
        <v>0</v>
      </c>
      <c r="AW237" s="104">
        <f t="shared" si="261"/>
        <v>0</v>
      </c>
      <c r="AX237" s="104">
        <f t="shared" si="261"/>
        <v>0</v>
      </c>
      <c r="AY237" s="104">
        <f t="shared" si="261"/>
        <v>0</v>
      </c>
      <c r="AZ237" s="104">
        <f t="shared" si="261"/>
        <v>0</v>
      </c>
      <c r="BA237" s="104">
        <f t="shared" si="261"/>
        <v>0</v>
      </c>
      <c r="BB237" s="104">
        <f t="shared" si="261"/>
        <v>0</v>
      </c>
      <c r="BC237" s="104">
        <f t="shared" si="261"/>
        <v>0</v>
      </c>
      <c r="BD237" s="104">
        <f t="shared" si="261"/>
        <v>0</v>
      </c>
      <c r="BE237" s="104">
        <f t="shared" si="261"/>
        <v>0</v>
      </c>
      <c r="BF237" s="104">
        <f t="shared" si="261"/>
        <v>0</v>
      </c>
      <c r="BG237" s="104">
        <f t="shared" si="261"/>
        <v>0</v>
      </c>
      <c r="BH237" s="104">
        <f t="shared" si="261"/>
        <v>0</v>
      </c>
      <c r="BI237" s="104">
        <f t="shared" si="261"/>
        <v>0</v>
      </c>
      <c r="BJ237" s="104">
        <f t="shared" si="261"/>
        <v>0</v>
      </c>
      <c r="BK237" s="104">
        <f t="shared" si="261"/>
        <v>0</v>
      </c>
      <c r="BL237" s="104">
        <f t="shared" si="261"/>
        <v>0</v>
      </c>
      <c r="BM237" s="104">
        <f t="shared" si="261"/>
        <v>0</v>
      </c>
      <c r="BN237" s="104">
        <f t="shared" si="261"/>
        <v>0</v>
      </c>
      <c r="BO237" s="104">
        <f t="shared" si="261"/>
        <v>0</v>
      </c>
      <c r="BP237" s="164">
        <f t="shared" si="221"/>
        <v>0</v>
      </c>
    </row>
    <row r="238" spans="1:68" ht="45" x14ac:dyDescent="0.25">
      <c r="A238" s="105">
        <v>231</v>
      </c>
      <c r="B238" s="78" t="s">
        <v>854</v>
      </c>
      <c r="C238" s="31" t="s">
        <v>520</v>
      </c>
      <c r="D238" s="31" t="s">
        <v>521</v>
      </c>
      <c r="E238" s="31" t="s">
        <v>148</v>
      </c>
      <c r="F238" s="145">
        <v>2</v>
      </c>
      <c r="G238" s="146">
        <v>4290</v>
      </c>
      <c r="H238" s="181">
        <f t="shared" si="222"/>
        <v>0.2</v>
      </c>
      <c r="I238" s="183">
        <v>3432</v>
      </c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  <c r="AA238" s="92"/>
      <c r="AB238" s="92"/>
      <c r="AC238" s="92"/>
      <c r="AD238" s="92"/>
      <c r="AE238" s="92"/>
      <c r="AF238" s="92"/>
      <c r="AG238" s="92"/>
      <c r="AH238" s="92"/>
      <c r="AI238" s="92"/>
      <c r="AJ238" s="161">
        <f t="shared" si="218"/>
        <v>0</v>
      </c>
      <c r="AK238" s="168"/>
      <c r="AL238" s="160">
        <f t="shared" si="223"/>
        <v>0</v>
      </c>
      <c r="AM238" s="162">
        <f t="shared" si="224"/>
        <v>0</v>
      </c>
      <c r="AN238" s="157">
        <f t="shared" si="219"/>
        <v>0</v>
      </c>
      <c r="AO238" s="171"/>
      <c r="AP238" s="104">
        <f t="shared" ref="AP238:BO238" si="262">J238*$I$238</f>
        <v>0</v>
      </c>
      <c r="AQ238" s="104">
        <f t="shared" si="262"/>
        <v>0</v>
      </c>
      <c r="AR238" s="104">
        <f t="shared" si="262"/>
        <v>0</v>
      </c>
      <c r="AS238" s="104">
        <f t="shared" si="262"/>
        <v>0</v>
      </c>
      <c r="AT238" s="104">
        <f t="shared" si="262"/>
        <v>0</v>
      </c>
      <c r="AU238" s="104">
        <f t="shared" si="262"/>
        <v>0</v>
      </c>
      <c r="AV238" s="104">
        <f t="shared" si="262"/>
        <v>0</v>
      </c>
      <c r="AW238" s="104">
        <f t="shared" si="262"/>
        <v>0</v>
      </c>
      <c r="AX238" s="104">
        <f t="shared" si="262"/>
        <v>0</v>
      </c>
      <c r="AY238" s="104">
        <f t="shared" si="262"/>
        <v>0</v>
      </c>
      <c r="AZ238" s="104">
        <f t="shared" si="262"/>
        <v>0</v>
      </c>
      <c r="BA238" s="104">
        <f t="shared" si="262"/>
        <v>0</v>
      </c>
      <c r="BB238" s="104">
        <f t="shared" si="262"/>
        <v>0</v>
      </c>
      <c r="BC238" s="104">
        <f t="shared" si="262"/>
        <v>0</v>
      </c>
      <c r="BD238" s="104">
        <f t="shared" si="262"/>
        <v>0</v>
      </c>
      <c r="BE238" s="104">
        <f t="shared" si="262"/>
        <v>0</v>
      </c>
      <c r="BF238" s="104">
        <f t="shared" si="262"/>
        <v>0</v>
      </c>
      <c r="BG238" s="104">
        <f t="shared" si="262"/>
        <v>0</v>
      </c>
      <c r="BH238" s="104">
        <f t="shared" si="262"/>
        <v>0</v>
      </c>
      <c r="BI238" s="104">
        <f t="shared" si="262"/>
        <v>0</v>
      </c>
      <c r="BJ238" s="104">
        <f t="shared" si="262"/>
        <v>0</v>
      </c>
      <c r="BK238" s="104">
        <f t="shared" si="262"/>
        <v>0</v>
      </c>
      <c r="BL238" s="104">
        <f t="shared" si="262"/>
        <v>0</v>
      </c>
      <c r="BM238" s="104">
        <f t="shared" si="262"/>
        <v>0</v>
      </c>
      <c r="BN238" s="104">
        <f t="shared" si="262"/>
        <v>0</v>
      </c>
      <c r="BO238" s="104">
        <f t="shared" si="262"/>
        <v>0</v>
      </c>
      <c r="BP238" s="164">
        <f t="shared" si="221"/>
        <v>0</v>
      </c>
    </row>
    <row r="239" spans="1:68" ht="60" x14ac:dyDescent="0.25">
      <c r="A239" s="105">
        <v>232</v>
      </c>
      <c r="B239" s="78" t="s">
        <v>854</v>
      </c>
      <c r="C239" s="31" t="s">
        <v>522</v>
      </c>
      <c r="D239" s="31" t="s">
        <v>523</v>
      </c>
      <c r="E239" s="31" t="s">
        <v>148</v>
      </c>
      <c r="F239" s="145">
        <v>4</v>
      </c>
      <c r="G239" s="146">
        <v>14049</v>
      </c>
      <c r="H239" s="181">
        <f t="shared" si="222"/>
        <v>0.19999999999999996</v>
      </c>
      <c r="I239" s="183">
        <v>11239.2</v>
      </c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  <c r="AA239" s="92"/>
      <c r="AB239" s="92"/>
      <c r="AC239" s="92"/>
      <c r="AD239" s="92"/>
      <c r="AE239" s="92"/>
      <c r="AF239" s="92"/>
      <c r="AG239" s="92"/>
      <c r="AH239" s="92"/>
      <c r="AI239" s="92"/>
      <c r="AJ239" s="161">
        <f t="shared" si="218"/>
        <v>0</v>
      </c>
      <c r="AK239" s="168"/>
      <c r="AL239" s="160">
        <f t="shared" si="223"/>
        <v>0</v>
      </c>
      <c r="AM239" s="162">
        <f t="shared" si="224"/>
        <v>0</v>
      </c>
      <c r="AN239" s="157">
        <f t="shared" si="219"/>
        <v>0</v>
      </c>
      <c r="AO239" s="171"/>
      <c r="AP239" s="104">
        <f t="shared" ref="AP239:BO239" si="263">J239*$I$239</f>
        <v>0</v>
      </c>
      <c r="AQ239" s="104">
        <f t="shared" si="263"/>
        <v>0</v>
      </c>
      <c r="AR239" s="104">
        <f t="shared" si="263"/>
        <v>0</v>
      </c>
      <c r="AS239" s="104">
        <f t="shared" si="263"/>
        <v>0</v>
      </c>
      <c r="AT239" s="104">
        <f t="shared" si="263"/>
        <v>0</v>
      </c>
      <c r="AU239" s="104">
        <f t="shared" si="263"/>
        <v>0</v>
      </c>
      <c r="AV239" s="104">
        <f t="shared" si="263"/>
        <v>0</v>
      </c>
      <c r="AW239" s="104">
        <f t="shared" si="263"/>
        <v>0</v>
      </c>
      <c r="AX239" s="104">
        <f t="shared" si="263"/>
        <v>0</v>
      </c>
      <c r="AY239" s="104">
        <f t="shared" si="263"/>
        <v>0</v>
      </c>
      <c r="AZ239" s="104">
        <f t="shared" si="263"/>
        <v>0</v>
      </c>
      <c r="BA239" s="104">
        <f t="shared" si="263"/>
        <v>0</v>
      </c>
      <c r="BB239" s="104">
        <f t="shared" si="263"/>
        <v>0</v>
      </c>
      <c r="BC239" s="104">
        <f t="shared" si="263"/>
        <v>0</v>
      </c>
      <c r="BD239" s="104">
        <f t="shared" si="263"/>
        <v>0</v>
      </c>
      <c r="BE239" s="104">
        <f t="shared" si="263"/>
        <v>0</v>
      </c>
      <c r="BF239" s="104">
        <f t="shared" si="263"/>
        <v>0</v>
      </c>
      <c r="BG239" s="104">
        <f t="shared" si="263"/>
        <v>0</v>
      </c>
      <c r="BH239" s="104">
        <f t="shared" si="263"/>
        <v>0</v>
      </c>
      <c r="BI239" s="104">
        <f t="shared" si="263"/>
        <v>0</v>
      </c>
      <c r="BJ239" s="104">
        <f t="shared" si="263"/>
        <v>0</v>
      </c>
      <c r="BK239" s="104">
        <f t="shared" si="263"/>
        <v>0</v>
      </c>
      <c r="BL239" s="104">
        <f t="shared" si="263"/>
        <v>0</v>
      </c>
      <c r="BM239" s="104">
        <f t="shared" si="263"/>
        <v>0</v>
      </c>
      <c r="BN239" s="104">
        <f t="shared" si="263"/>
        <v>0</v>
      </c>
      <c r="BO239" s="104">
        <f t="shared" si="263"/>
        <v>0</v>
      </c>
      <c r="BP239" s="164">
        <f t="shared" si="221"/>
        <v>0</v>
      </c>
    </row>
    <row r="240" spans="1:68" ht="30" x14ac:dyDescent="0.25">
      <c r="A240" s="41">
        <v>233</v>
      </c>
      <c r="B240" s="99" t="s">
        <v>854</v>
      </c>
      <c r="C240" s="41" t="s">
        <v>524</v>
      </c>
      <c r="D240" s="41" t="s">
        <v>525</v>
      </c>
      <c r="E240" s="41" t="s">
        <v>148</v>
      </c>
      <c r="F240" s="147">
        <v>2</v>
      </c>
      <c r="G240" s="180">
        <v>6087</v>
      </c>
      <c r="H240" s="182">
        <f t="shared" si="222"/>
        <v>0.19999999999999993</v>
      </c>
      <c r="I240" s="183">
        <v>4869.6000000000004</v>
      </c>
      <c r="J240" s="92"/>
      <c r="K240" s="92"/>
      <c r="L240" s="174"/>
      <c r="M240" s="174"/>
      <c r="N240" s="92"/>
      <c r="O240" s="174"/>
      <c r="P240" s="174"/>
      <c r="Q240" s="92"/>
      <c r="R240" s="92"/>
      <c r="S240" s="174"/>
      <c r="T240" s="174"/>
      <c r="U240" s="174"/>
      <c r="V240" s="174"/>
      <c r="W240" s="174"/>
      <c r="X240" s="174"/>
      <c r="Y240" s="174"/>
      <c r="Z240" s="174"/>
      <c r="AA240" s="174"/>
      <c r="AB240" s="174"/>
      <c r="AC240" s="174"/>
      <c r="AD240" s="174"/>
      <c r="AE240" s="174"/>
      <c r="AF240" s="174"/>
      <c r="AG240" s="174"/>
      <c r="AH240" s="174"/>
      <c r="AI240" s="174"/>
      <c r="AJ240" s="175">
        <f t="shared" si="218"/>
        <v>0</v>
      </c>
      <c r="AK240" s="168"/>
      <c r="AL240" s="176">
        <f t="shared" si="223"/>
        <v>0</v>
      </c>
      <c r="AM240" s="177">
        <f t="shared" si="224"/>
        <v>0</v>
      </c>
      <c r="AN240" s="158">
        <f t="shared" si="219"/>
        <v>0</v>
      </c>
      <c r="AO240" s="171"/>
      <c r="AP240" s="108">
        <f t="shared" ref="AP240:BO240" si="264">J240*$I$240</f>
        <v>0</v>
      </c>
      <c r="AQ240" s="108">
        <f t="shared" si="264"/>
        <v>0</v>
      </c>
      <c r="AR240" s="108">
        <f t="shared" si="264"/>
        <v>0</v>
      </c>
      <c r="AS240" s="108">
        <f t="shared" si="264"/>
        <v>0</v>
      </c>
      <c r="AT240" s="108">
        <f t="shared" si="264"/>
        <v>0</v>
      </c>
      <c r="AU240" s="108">
        <f t="shared" si="264"/>
        <v>0</v>
      </c>
      <c r="AV240" s="108">
        <f t="shared" si="264"/>
        <v>0</v>
      </c>
      <c r="AW240" s="108">
        <f t="shared" si="264"/>
        <v>0</v>
      </c>
      <c r="AX240" s="108">
        <f t="shared" si="264"/>
        <v>0</v>
      </c>
      <c r="AY240" s="108">
        <f t="shared" si="264"/>
        <v>0</v>
      </c>
      <c r="AZ240" s="108">
        <f t="shared" si="264"/>
        <v>0</v>
      </c>
      <c r="BA240" s="108">
        <f t="shared" si="264"/>
        <v>0</v>
      </c>
      <c r="BB240" s="108">
        <f t="shared" si="264"/>
        <v>0</v>
      </c>
      <c r="BC240" s="108">
        <f t="shared" si="264"/>
        <v>0</v>
      </c>
      <c r="BD240" s="108">
        <f t="shared" si="264"/>
        <v>0</v>
      </c>
      <c r="BE240" s="108">
        <f t="shared" si="264"/>
        <v>0</v>
      </c>
      <c r="BF240" s="108">
        <f t="shared" si="264"/>
        <v>0</v>
      </c>
      <c r="BG240" s="108">
        <f t="shared" si="264"/>
        <v>0</v>
      </c>
      <c r="BH240" s="108">
        <f t="shared" si="264"/>
        <v>0</v>
      </c>
      <c r="BI240" s="108">
        <f t="shared" si="264"/>
        <v>0</v>
      </c>
      <c r="BJ240" s="108">
        <f t="shared" si="264"/>
        <v>0</v>
      </c>
      <c r="BK240" s="108">
        <f t="shared" si="264"/>
        <v>0</v>
      </c>
      <c r="BL240" s="108">
        <f t="shared" si="264"/>
        <v>0</v>
      </c>
      <c r="BM240" s="108">
        <f t="shared" si="264"/>
        <v>0</v>
      </c>
      <c r="BN240" s="108">
        <f t="shared" si="264"/>
        <v>0</v>
      </c>
      <c r="BO240" s="108">
        <f t="shared" si="264"/>
        <v>0</v>
      </c>
      <c r="BP240" s="178">
        <f t="shared" si="221"/>
        <v>0</v>
      </c>
    </row>
    <row r="241" spans="1:68" ht="30" x14ac:dyDescent="0.25">
      <c r="A241" s="31">
        <v>234</v>
      </c>
      <c r="B241" s="179" t="s">
        <v>854</v>
      </c>
      <c r="C241" s="31" t="s">
        <v>526</v>
      </c>
      <c r="D241" s="31" t="s">
        <v>527</v>
      </c>
      <c r="E241" s="31" t="s">
        <v>148</v>
      </c>
      <c r="F241" s="145">
        <v>2</v>
      </c>
      <c r="G241" s="146">
        <v>12937</v>
      </c>
      <c r="H241" s="181">
        <f t="shared" si="222"/>
        <v>0.19999999999999998</v>
      </c>
      <c r="I241" s="183">
        <v>10349.6</v>
      </c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92"/>
      <c r="AE241" s="92"/>
      <c r="AF241" s="92"/>
      <c r="AG241" s="92"/>
      <c r="AH241" s="92"/>
      <c r="AI241" s="92"/>
      <c r="AJ241" s="161">
        <f t="shared" si="218"/>
        <v>0</v>
      </c>
      <c r="AK241" s="100"/>
      <c r="AL241" s="160">
        <f t="shared" si="223"/>
        <v>0</v>
      </c>
      <c r="AM241" s="162">
        <f t="shared" si="224"/>
        <v>0</v>
      </c>
      <c r="AN241" s="103">
        <f t="shared" si="219"/>
        <v>0</v>
      </c>
      <c r="AO241" s="103"/>
      <c r="AP241" s="104">
        <f t="shared" ref="AP241:BO241" si="265">J241*$I$241</f>
        <v>0</v>
      </c>
      <c r="AQ241" s="104">
        <f t="shared" si="265"/>
        <v>0</v>
      </c>
      <c r="AR241" s="104">
        <f t="shared" si="265"/>
        <v>0</v>
      </c>
      <c r="AS241" s="104">
        <f t="shared" si="265"/>
        <v>0</v>
      </c>
      <c r="AT241" s="104">
        <f t="shared" si="265"/>
        <v>0</v>
      </c>
      <c r="AU241" s="104">
        <f t="shared" si="265"/>
        <v>0</v>
      </c>
      <c r="AV241" s="104">
        <f t="shared" si="265"/>
        <v>0</v>
      </c>
      <c r="AW241" s="104">
        <f t="shared" si="265"/>
        <v>0</v>
      </c>
      <c r="AX241" s="104">
        <f t="shared" si="265"/>
        <v>0</v>
      </c>
      <c r="AY241" s="104">
        <f t="shared" si="265"/>
        <v>0</v>
      </c>
      <c r="AZ241" s="104">
        <f t="shared" si="265"/>
        <v>0</v>
      </c>
      <c r="BA241" s="104">
        <f t="shared" si="265"/>
        <v>0</v>
      </c>
      <c r="BB241" s="104">
        <f t="shared" si="265"/>
        <v>0</v>
      </c>
      <c r="BC241" s="104">
        <f t="shared" si="265"/>
        <v>0</v>
      </c>
      <c r="BD241" s="104">
        <f t="shared" si="265"/>
        <v>0</v>
      </c>
      <c r="BE241" s="104">
        <f t="shared" si="265"/>
        <v>0</v>
      </c>
      <c r="BF241" s="104">
        <f t="shared" si="265"/>
        <v>0</v>
      </c>
      <c r="BG241" s="104">
        <f t="shared" si="265"/>
        <v>0</v>
      </c>
      <c r="BH241" s="104">
        <f t="shared" si="265"/>
        <v>0</v>
      </c>
      <c r="BI241" s="104">
        <f t="shared" si="265"/>
        <v>0</v>
      </c>
      <c r="BJ241" s="104">
        <f t="shared" si="265"/>
        <v>0</v>
      </c>
      <c r="BK241" s="104">
        <f t="shared" si="265"/>
        <v>0</v>
      </c>
      <c r="BL241" s="104">
        <f t="shared" si="265"/>
        <v>0</v>
      </c>
      <c r="BM241" s="104">
        <f t="shared" si="265"/>
        <v>0</v>
      </c>
      <c r="BN241" s="104">
        <f t="shared" si="265"/>
        <v>0</v>
      </c>
      <c r="BO241" s="104">
        <f t="shared" si="265"/>
        <v>0</v>
      </c>
      <c r="BP241" s="164">
        <f t="shared" si="221"/>
        <v>0</v>
      </c>
    </row>
    <row r="243" spans="1:68" x14ac:dyDescent="0.25">
      <c r="AP243" s="240"/>
    </row>
  </sheetData>
  <autoFilter ref="A7:BR241" xr:uid="{00000000-0009-0000-0000-000000000000}"/>
  <mergeCells count="10">
    <mergeCell ref="BP6:BP7"/>
    <mergeCell ref="AJ6:AJ7"/>
    <mergeCell ref="I6:I7"/>
    <mergeCell ref="H6:H7"/>
    <mergeCell ref="G6:G7"/>
    <mergeCell ref="A6:A7"/>
    <mergeCell ref="C6:C7"/>
    <mergeCell ref="D6:D7"/>
    <mergeCell ref="E6:E7"/>
    <mergeCell ref="F6:F7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BR180"/>
  <sheetViews>
    <sheetView zoomScale="66" zoomScaleNormal="66" workbookViewId="0">
      <pane xSplit="9" ySplit="7" topLeftCell="BN8" activePane="bottomRight" state="frozen"/>
      <selection pane="topRight" activeCell="K1" sqref="K1"/>
      <selection pane="bottomLeft" activeCell="A8" sqref="A8"/>
      <selection pane="bottomRight" activeCell="BN4" sqref="BN4"/>
    </sheetView>
  </sheetViews>
  <sheetFormatPr baseColWidth="10" defaultRowHeight="15" x14ac:dyDescent="0.25"/>
  <cols>
    <col min="1" max="1" width="7.140625" style="39" customWidth="1"/>
    <col min="2" max="2" width="37.7109375" style="39" customWidth="1"/>
    <col min="3" max="3" width="43" style="39" customWidth="1"/>
    <col min="4" max="4" width="20.7109375" style="39" customWidth="1"/>
    <col min="5" max="5" width="8.28515625" style="39" customWidth="1"/>
    <col min="6" max="6" width="19.42578125" style="39" bestFit="1" customWidth="1"/>
    <col min="7" max="7" width="19" style="144" customWidth="1"/>
    <col min="8" max="8" width="14.85546875" style="39" bestFit="1" customWidth="1"/>
    <col min="9" max="9" width="22" style="39" bestFit="1" customWidth="1"/>
    <col min="10" max="10" width="23.5703125" style="39" bestFit="1" customWidth="1"/>
    <col min="11" max="11" width="20" style="39" bestFit="1" customWidth="1"/>
    <col min="12" max="12" width="21.28515625" style="39" bestFit="1" customWidth="1"/>
    <col min="13" max="35" width="20.7109375" style="39" customWidth="1"/>
    <col min="36" max="36" width="21.28515625" style="39" bestFit="1" customWidth="1"/>
    <col min="37" max="37" width="21.28515625" style="186" customWidth="1"/>
    <col min="38" max="38" width="17.42578125" style="39" bestFit="1" customWidth="1"/>
    <col min="39" max="39" width="23.28515625" style="39" bestFit="1" customWidth="1"/>
    <col min="40" max="40" width="25.28515625" style="39" customWidth="1"/>
    <col min="41" max="41" width="25.28515625" style="121" customWidth="1"/>
    <col min="42" max="42" width="25.28515625" style="39" customWidth="1"/>
    <col min="43" max="43" width="20" style="39" bestFit="1" customWidth="1"/>
    <col min="44" max="44" width="21.28515625" style="39" bestFit="1" customWidth="1"/>
    <col min="45" max="45" width="19.5703125" style="39" bestFit="1" customWidth="1"/>
    <col min="46" max="46" width="14.42578125" style="39" bestFit="1" customWidth="1"/>
    <col min="47" max="47" width="23.7109375" style="39" bestFit="1" customWidth="1"/>
    <col min="48" max="48" width="22" style="39" bestFit="1" customWidth="1"/>
    <col min="49" max="49" width="20" style="39" bestFit="1" customWidth="1"/>
    <col min="50" max="50" width="23.5703125" style="39" bestFit="1" customWidth="1"/>
    <col min="51" max="51" width="19.85546875" style="39" bestFit="1" customWidth="1"/>
    <col min="52" max="52" width="22.42578125" style="39" bestFit="1" customWidth="1"/>
    <col min="53" max="53" width="18.140625" style="39" bestFit="1" customWidth="1"/>
    <col min="54" max="54" width="19.42578125" style="39" bestFit="1" customWidth="1"/>
    <col min="55" max="55" width="20.42578125" style="39" bestFit="1" customWidth="1"/>
    <col min="56" max="56" width="19.85546875" style="39" bestFit="1" customWidth="1"/>
    <col min="57" max="57" width="21.28515625" style="39" bestFit="1" customWidth="1"/>
    <col min="58" max="58" width="20.7109375" style="39" bestFit="1" customWidth="1"/>
    <col min="59" max="59" width="16" style="39" bestFit="1" customWidth="1"/>
    <col min="60" max="60" width="19.85546875" style="39" bestFit="1" customWidth="1"/>
    <col min="61" max="61" width="27.140625" style="39" bestFit="1" customWidth="1"/>
    <col min="62" max="62" width="23.42578125" style="39" bestFit="1" customWidth="1"/>
    <col min="63" max="63" width="20.28515625" style="39" bestFit="1" customWidth="1"/>
    <col min="64" max="64" width="22.42578125" style="39" bestFit="1" customWidth="1"/>
    <col min="65" max="65" width="19.5703125" style="39" bestFit="1" customWidth="1"/>
    <col min="66" max="66" width="22.28515625" style="39" bestFit="1" customWidth="1"/>
    <col min="67" max="67" width="22" style="39" bestFit="1" customWidth="1"/>
    <col min="68" max="68" width="24.5703125" style="39" bestFit="1" customWidth="1"/>
    <col min="69" max="69" width="16.42578125" style="39" customWidth="1"/>
    <col min="70" max="70" width="28.28515625" style="39" customWidth="1"/>
    <col min="71" max="16384" width="11.42578125" style="39"/>
  </cols>
  <sheetData>
    <row r="1" spans="1:70" x14ac:dyDescent="0.25">
      <c r="AP1" s="54">
        <f>+AP4+AP3+AP2</f>
        <v>182795.14688432956</v>
      </c>
      <c r="AQ1" s="54">
        <f t="shared" ref="AQ1:BL1" si="0">+AQ4+AQ3+AQ2</f>
        <v>36599.039401834045</v>
      </c>
      <c r="AR1" s="54">
        <f t="shared" si="0"/>
        <v>58369.755336824128</v>
      </c>
      <c r="AS1" s="54">
        <f t="shared" si="0"/>
        <v>8176.0952843943878</v>
      </c>
      <c r="AT1" s="54">
        <f t="shared" si="0"/>
        <v>30820.528354111026</v>
      </c>
      <c r="AU1" s="54">
        <f t="shared" si="0"/>
        <v>28282.442208473611</v>
      </c>
      <c r="AV1" s="54">
        <f t="shared" si="0"/>
        <v>26710.932911045256</v>
      </c>
      <c r="AW1" s="54">
        <f t="shared" si="0"/>
        <v>22585.681866291616</v>
      </c>
      <c r="AX1" s="54">
        <f t="shared" si="0"/>
        <v>26756.33415594008</v>
      </c>
      <c r="AY1" s="54">
        <f t="shared" si="0"/>
        <v>8128.3883963418975</v>
      </c>
      <c r="AZ1" s="54">
        <f t="shared" si="0"/>
        <v>44751.452030584245</v>
      </c>
      <c r="BA1" s="54">
        <f t="shared" si="0"/>
        <v>42297.621486757889</v>
      </c>
      <c r="BB1" s="54">
        <f t="shared" si="0"/>
        <v>6773.2395142399046</v>
      </c>
      <c r="BC1" s="54">
        <f t="shared" si="0"/>
        <v>2387.1661453663564</v>
      </c>
      <c r="BD1" s="54">
        <f t="shared" si="0"/>
        <v>6773.2395142399046</v>
      </c>
      <c r="BE1" s="54">
        <f t="shared" si="0"/>
        <v>22585.681866291616</v>
      </c>
      <c r="BF1" s="54">
        <f t="shared" si="0"/>
        <v>20181.607671102363</v>
      </c>
      <c r="BG1" s="54">
        <f t="shared" si="0"/>
        <v>25263.188261142102</v>
      </c>
      <c r="BH1" s="54">
        <f t="shared" si="0"/>
        <v>6677.4272319101419</v>
      </c>
      <c r="BI1" s="54">
        <f t="shared" si="0"/>
        <v>67935.757526770336</v>
      </c>
      <c r="BJ1" s="54">
        <f t="shared" si="0"/>
        <v>6930.4217551861148</v>
      </c>
      <c r="BK1" s="54">
        <f t="shared" si="0"/>
        <v>16194.746969863974</v>
      </c>
      <c r="BL1" s="54">
        <f t="shared" si="0"/>
        <v>33046.798905072981</v>
      </c>
      <c r="BM1" s="54">
        <f>+BM4+BM3+BM2</f>
        <v>22785.447343828833</v>
      </c>
      <c r="BN1" s="54">
        <f>+BN4+BN3+BN2</f>
        <v>4111.9010862234391</v>
      </c>
      <c r="BO1" s="54">
        <f>+BO4+BO3+BO2</f>
        <v>2649.2409176212941</v>
      </c>
      <c r="BP1" s="153">
        <f>SUM(AP1:BO1)</f>
        <v>760569.28302578721</v>
      </c>
      <c r="BQ1" s="217" t="s">
        <v>828</v>
      </c>
    </row>
    <row r="2" spans="1:70" x14ac:dyDescent="0.25">
      <c r="AN2" s="54"/>
      <c r="AO2" s="189"/>
      <c r="AP2" s="51">
        <f>AP4*10%*19%</f>
        <v>3375.2262301285341</v>
      </c>
      <c r="AQ2" s="51">
        <f t="shared" ref="AQ2:BL2" si="1">AQ4*10%*19%</f>
        <v>675.78401227876282</v>
      </c>
      <c r="AR2" s="51">
        <f t="shared" si="1"/>
        <v>1077.7700207965584</v>
      </c>
      <c r="AS2" s="51">
        <f t="shared" si="1"/>
        <v>150.96774577598967</v>
      </c>
      <c r="AT2" s="51">
        <f t="shared" si="1"/>
        <v>569.08652937619968</v>
      </c>
      <c r="AU2" s="51">
        <f t="shared" si="1"/>
        <v>522.22196497667505</v>
      </c>
      <c r="AV2" s="51">
        <f t="shared" si="1"/>
        <v>493.20478650132156</v>
      </c>
      <c r="AW2" s="51">
        <f t="shared" si="1"/>
        <v>417.03397032025339</v>
      </c>
      <c r="AX2" s="51">
        <f t="shared" si="1"/>
        <v>494.04309908927269</v>
      </c>
      <c r="AY2" s="51">
        <f t="shared" si="1"/>
        <v>150.0868605738543</v>
      </c>
      <c r="AZ2" s="51">
        <f t="shared" si="1"/>
        <v>826.31446898066133</v>
      </c>
      <c r="BA2" s="51">
        <f t="shared" si="1"/>
        <v>781.00564455626818</v>
      </c>
      <c r="BB2" s="51">
        <f t="shared" si="1"/>
        <v>125.06467519004684</v>
      </c>
      <c r="BC2" s="51">
        <f t="shared" si="1"/>
        <v>44.077897727853035</v>
      </c>
      <c r="BD2" s="51">
        <f t="shared" si="1"/>
        <v>125.06467519004684</v>
      </c>
      <c r="BE2" s="51">
        <f t="shared" si="1"/>
        <v>417.03397032025339</v>
      </c>
      <c r="BF2" s="51">
        <f t="shared" si="1"/>
        <v>372.64387342171517</v>
      </c>
      <c r="BG2" s="51">
        <f t="shared" si="1"/>
        <v>466.47286390835762</v>
      </c>
      <c r="BH2" s="51">
        <f t="shared" si="1"/>
        <v>123.29554655616397</v>
      </c>
      <c r="BI2" s="51">
        <f t="shared" si="1"/>
        <v>1254.401742476809</v>
      </c>
      <c r="BJ2" s="51">
        <f t="shared" si="1"/>
        <v>127.96697118419456</v>
      </c>
      <c r="BK2" s="51">
        <f t="shared" si="1"/>
        <v>299.02836970594313</v>
      </c>
      <c r="BL2" s="51">
        <f t="shared" si="1"/>
        <v>610.19356578851955</v>
      </c>
      <c r="BM2" s="51">
        <f>BM4*10%*19%</f>
        <v>420.72254570723794</v>
      </c>
      <c r="BN2" s="51">
        <f>BN4*10%*19%</f>
        <v>75.924315489062536</v>
      </c>
      <c r="BO2" s="51">
        <f>BO4*10%*19%</f>
        <v>48.916984873473851</v>
      </c>
      <c r="BP2" s="153">
        <f>SUM(AP2:BO2)</f>
        <v>14043.55333089403</v>
      </c>
      <c r="BQ2" s="217" t="s">
        <v>833</v>
      </c>
    </row>
    <row r="3" spans="1:70" x14ac:dyDescent="0.25">
      <c r="AP3" s="51">
        <f>AP4*1%</f>
        <v>1776.4348579623866</v>
      </c>
      <c r="AQ3" s="51">
        <f t="shared" ref="AQ3:BO3" si="2">AQ4*1%</f>
        <v>355.67579593619092</v>
      </c>
      <c r="AR3" s="51">
        <f t="shared" si="2"/>
        <v>567.24737936660961</v>
      </c>
      <c r="AS3" s="51">
        <f t="shared" si="2"/>
        <v>79.456708303152453</v>
      </c>
      <c r="AT3" s="51">
        <f t="shared" si="2"/>
        <v>299.51922598747353</v>
      </c>
      <c r="AU3" s="51">
        <f t="shared" si="2"/>
        <v>274.85366577719736</v>
      </c>
      <c r="AV3" s="51">
        <f t="shared" si="2"/>
        <v>259.58146657964289</v>
      </c>
      <c r="AW3" s="51">
        <f t="shared" si="2"/>
        <v>219.49156332644915</v>
      </c>
      <c r="AX3" s="51">
        <f t="shared" si="2"/>
        <v>260.02268373119614</v>
      </c>
      <c r="AY3" s="51">
        <f t="shared" si="2"/>
        <v>78.993084512554887</v>
      </c>
      <c r="AZ3" s="51">
        <f t="shared" si="2"/>
        <v>434.90235209508495</v>
      </c>
      <c r="BA3" s="51">
        <f t="shared" si="2"/>
        <v>411.05560239803583</v>
      </c>
      <c r="BB3" s="51">
        <f t="shared" si="2"/>
        <v>65.823513257919387</v>
      </c>
      <c r="BC3" s="51">
        <f t="shared" si="2"/>
        <v>23.198893540975284</v>
      </c>
      <c r="BD3" s="51">
        <f t="shared" si="2"/>
        <v>65.823513257919387</v>
      </c>
      <c r="BE3" s="51">
        <f t="shared" si="2"/>
        <v>219.49156332644915</v>
      </c>
      <c r="BF3" s="51">
        <f t="shared" si="2"/>
        <v>196.12835443248164</v>
      </c>
      <c r="BG3" s="51">
        <f t="shared" si="2"/>
        <v>245.51203363597767</v>
      </c>
      <c r="BH3" s="51">
        <f t="shared" si="2"/>
        <v>64.892392924296814</v>
      </c>
      <c r="BI3" s="51">
        <f t="shared" si="2"/>
        <v>660.21144340884689</v>
      </c>
      <c r="BJ3" s="51">
        <f t="shared" si="2"/>
        <v>67.35103746536555</v>
      </c>
      <c r="BK3" s="51">
        <f t="shared" si="2"/>
        <v>157.38335247681218</v>
      </c>
      <c r="BL3" s="51">
        <f t="shared" si="2"/>
        <v>321.15450830974709</v>
      </c>
      <c r="BM3" s="51">
        <f t="shared" si="2"/>
        <v>221.43291879328314</v>
      </c>
      <c r="BN3" s="51">
        <f t="shared" si="2"/>
        <v>39.960166046875017</v>
      </c>
      <c r="BO3" s="51">
        <f t="shared" si="2"/>
        <v>25.745781512354657</v>
      </c>
      <c r="BP3" s="153">
        <f>SUM(AP3:BO3)</f>
        <v>7391.3438583652778</v>
      </c>
      <c r="BQ3" s="217" t="s">
        <v>834</v>
      </c>
      <c r="BR3" s="70"/>
    </row>
    <row r="4" spans="1:70" ht="30" x14ac:dyDescent="0.25">
      <c r="AL4" s="61" t="s">
        <v>829</v>
      </c>
      <c r="AM4" s="102">
        <v>3.7344400203392802E-2</v>
      </c>
      <c r="AP4" s="51">
        <f t="shared" ref="AP4:BO4" si="3">+AP5*(1+$AM$4)</f>
        <v>177643.48579623864</v>
      </c>
      <c r="AQ4" s="51">
        <f t="shared" si="3"/>
        <v>35567.579593619092</v>
      </c>
      <c r="AR4" s="51">
        <f t="shared" si="3"/>
        <v>56724.73793666096</v>
      </c>
      <c r="AS4" s="51">
        <f t="shared" si="3"/>
        <v>7945.6708303152454</v>
      </c>
      <c r="AT4" s="51">
        <f t="shared" si="3"/>
        <v>29951.922598747351</v>
      </c>
      <c r="AU4" s="51">
        <f t="shared" si="3"/>
        <v>27485.366577719738</v>
      </c>
      <c r="AV4" s="51">
        <f t="shared" si="3"/>
        <v>25958.146657964291</v>
      </c>
      <c r="AW4" s="51">
        <f t="shared" si="3"/>
        <v>21949.156332644914</v>
      </c>
      <c r="AX4" s="51">
        <f t="shared" si="3"/>
        <v>26002.268373119612</v>
      </c>
      <c r="AY4" s="51">
        <f t="shared" si="3"/>
        <v>7899.3084512554888</v>
      </c>
      <c r="AZ4" s="51">
        <f t="shared" si="3"/>
        <v>43490.235209508493</v>
      </c>
      <c r="BA4" s="51">
        <f t="shared" si="3"/>
        <v>41105.560239803584</v>
      </c>
      <c r="BB4" s="51">
        <f t="shared" si="3"/>
        <v>6582.3513257919385</v>
      </c>
      <c r="BC4" s="51">
        <f t="shared" si="3"/>
        <v>2319.8893540975282</v>
      </c>
      <c r="BD4" s="51">
        <f t="shared" si="3"/>
        <v>6582.3513257919385</v>
      </c>
      <c r="BE4" s="51">
        <f t="shared" si="3"/>
        <v>21949.156332644914</v>
      </c>
      <c r="BF4" s="51">
        <f t="shared" si="3"/>
        <v>19612.835443248165</v>
      </c>
      <c r="BG4" s="51">
        <f t="shared" si="3"/>
        <v>24551.203363597768</v>
      </c>
      <c r="BH4" s="51">
        <f t="shared" si="3"/>
        <v>6489.2392924296819</v>
      </c>
      <c r="BI4" s="51">
        <f t="shared" si="3"/>
        <v>66021.144340884683</v>
      </c>
      <c r="BJ4" s="51">
        <f t="shared" si="3"/>
        <v>6735.1037465365553</v>
      </c>
      <c r="BK4" s="51">
        <f t="shared" si="3"/>
        <v>15738.335247681218</v>
      </c>
      <c r="BL4" s="51">
        <f t="shared" si="3"/>
        <v>32115.450830974711</v>
      </c>
      <c r="BM4" s="51">
        <f t="shared" si="3"/>
        <v>22143.291879328313</v>
      </c>
      <c r="BN4" s="51">
        <f t="shared" si="3"/>
        <v>3996.0166046875015</v>
      </c>
      <c r="BO4" s="51">
        <f t="shared" si="3"/>
        <v>2574.5781512354656</v>
      </c>
      <c r="BP4" s="153">
        <f>SUM(AP4:BO4)</f>
        <v>739134.38583652768</v>
      </c>
      <c r="BQ4" s="217" t="s">
        <v>948</v>
      </c>
    </row>
    <row r="5" spans="1:70" x14ac:dyDescent="0.25">
      <c r="AP5" s="51">
        <f>+SUBTOTAL(9,AP8:AP133)</f>
        <v>171248.31999999998</v>
      </c>
      <c r="AQ5" s="51">
        <f t="shared" ref="AQ5:BL5" si="4">+SUBTOTAL(9,AQ8:AQ133)</f>
        <v>34287.146666666667</v>
      </c>
      <c r="AR5" s="51">
        <f t="shared" si="4"/>
        <v>54682.64727272727</v>
      </c>
      <c r="AS5" s="51">
        <f t="shared" si="4"/>
        <v>7659.626666666667</v>
      </c>
      <c r="AT5" s="51">
        <f t="shared" si="4"/>
        <v>28873.653333333328</v>
      </c>
      <c r="AU5" s="51">
        <f t="shared" si="4"/>
        <v>26495.893333333333</v>
      </c>
      <c r="AV5" s="56">
        <f>+SUBTOTAL(9,AV8:AV133)</f>
        <v>25023.653333333328</v>
      </c>
      <c r="AW5" s="51">
        <f t="shared" si="4"/>
        <v>21158.986666666664</v>
      </c>
      <c r="AX5" s="51">
        <f t="shared" si="4"/>
        <v>25066.186666666665</v>
      </c>
      <c r="AY5" s="51">
        <f t="shared" si="4"/>
        <v>7614.9333333333334</v>
      </c>
      <c r="AZ5" s="51">
        <f t="shared" si="4"/>
        <v>41924.58666666667</v>
      </c>
      <c r="BA5" s="51">
        <f t="shared" si="4"/>
        <v>39625.759999999995</v>
      </c>
      <c r="BB5" s="51">
        <f t="shared" si="4"/>
        <v>6345.3866666666663</v>
      </c>
      <c r="BC5" s="51">
        <f t="shared" si="4"/>
        <v>2236.373333333333</v>
      </c>
      <c r="BD5" s="51">
        <f t="shared" si="4"/>
        <v>6345.3866666666663</v>
      </c>
      <c r="BE5" s="51">
        <f t="shared" si="4"/>
        <v>21158.986666666664</v>
      </c>
      <c r="BF5" s="51">
        <f t="shared" si="4"/>
        <v>18906.773333333331</v>
      </c>
      <c r="BG5" s="51">
        <f t="shared" si="4"/>
        <v>23667.360000000001</v>
      </c>
      <c r="BH5" s="51">
        <f t="shared" si="4"/>
        <v>6255.6266666666661</v>
      </c>
      <c r="BI5" s="51">
        <f t="shared" si="4"/>
        <v>63644.383030303026</v>
      </c>
      <c r="BJ5" s="51">
        <f t="shared" si="4"/>
        <v>6492.6399999999994</v>
      </c>
      <c r="BK5" s="51">
        <f t="shared" si="4"/>
        <v>15171.755151515152</v>
      </c>
      <c r="BL5" s="51">
        <f t="shared" si="4"/>
        <v>30959.294545454544</v>
      </c>
      <c r="BM5" s="51">
        <f>+SUBTOTAL(9,BM8:BM133)</f>
        <v>21346.133333333331</v>
      </c>
      <c r="BN5" s="51">
        <f>+SUBTOTAL(9,BN8:BN133)</f>
        <v>3852.1600000000003</v>
      </c>
      <c r="BO5" s="51">
        <f>+SUBTOTAL(9,BO8:BO133)</f>
        <v>2481.8933333333334</v>
      </c>
      <c r="BP5" s="153">
        <f>+SUBTOTAL(9,BP8:BP133)</f>
        <v>712525.54666666663</v>
      </c>
      <c r="BQ5" s="217" t="s">
        <v>947</v>
      </c>
    </row>
    <row r="6" spans="1:70" ht="15" customHeight="1" x14ac:dyDescent="0.25">
      <c r="A6" s="295" t="s">
        <v>0</v>
      </c>
      <c r="B6" s="145"/>
      <c r="C6" s="295" t="s">
        <v>1</v>
      </c>
      <c r="D6" s="295" t="s">
        <v>2</v>
      </c>
      <c r="E6" s="295" t="s">
        <v>3</v>
      </c>
      <c r="F6" s="295" t="s">
        <v>4</v>
      </c>
      <c r="G6" s="297" t="s">
        <v>917</v>
      </c>
      <c r="H6" s="295" t="s">
        <v>5</v>
      </c>
      <c r="I6" s="298" t="s">
        <v>776</v>
      </c>
      <c r="J6" s="149" t="s">
        <v>777</v>
      </c>
      <c r="K6" s="142" t="s">
        <v>778</v>
      </c>
      <c r="L6" s="142" t="s">
        <v>779</v>
      </c>
      <c r="M6" s="101" t="s">
        <v>780</v>
      </c>
      <c r="N6" s="101" t="s">
        <v>781</v>
      </c>
      <c r="O6" s="101" t="s">
        <v>782</v>
      </c>
      <c r="P6" s="101" t="s">
        <v>783</v>
      </c>
      <c r="Q6" s="101" t="s">
        <v>784</v>
      </c>
      <c r="R6" s="101" t="s">
        <v>785</v>
      </c>
      <c r="S6" s="101" t="s">
        <v>786</v>
      </c>
      <c r="T6" s="101" t="s">
        <v>787</v>
      </c>
      <c r="U6" s="150" t="s">
        <v>788</v>
      </c>
      <c r="V6" s="142" t="s">
        <v>789</v>
      </c>
      <c r="W6" s="142" t="s">
        <v>790</v>
      </c>
      <c r="X6" s="142" t="s">
        <v>791</v>
      </c>
      <c r="Y6" s="142" t="s">
        <v>792</v>
      </c>
      <c r="Z6" s="142" t="s">
        <v>793</v>
      </c>
      <c r="AA6" s="142" t="s">
        <v>794</v>
      </c>
      <c r="AB6" s="142" t="s">
        <v>795</v>
      </c>
      <c r="AC6" s="142" t="s">
        <v>796</v>
      </c>
      <c r="AD6" s="142" t="s">
        <v>797</v>
      </c>
      <c r="AE6" s="142" t="s">
        <v>798</v>
      </c>
      <c r="AF6" s="142" t="s">
        <v>799</v>
      </c>
      <c r="AG6" s="142" t="s">
        <v>909</v>
      </c>
      <c r="AH6" s="142" t="s">
        <v>910</v>
      </c>
      <c r="AI6" s="142" t="s">
        <v>911</v>
      </c>
      <c r="AP6" s="142" t="s">
        <v>777</v>
      </c>
      <c r="AQ6" s="142" t="s">
        <v>778</v>
      </c>
      <c r="AR6" s="142" t="s">
        <v>779</v>
      </c>
      <c r="AS6" s="101" t="s">
        <v>780</v>
      </c>
      <c r="AT6" s="101" t="s">
        <v>781</v>
      </c>
      <c r="AU6" s="101" t="s">
        <v>782</v>
      </c>
      <c r="AV6" s="101" t="s">
        <v>783</v>
      </c>
      <c r="AW6" s="101" t="s">
        <v>784</v>
      </c>
      <c r="AX6" s="101" t="s">
        <v>785</v>
      </c>
      <c r="AY6" s="101" t="s">
        <v>786</v>
      </c>
      <c r="AZ6" s="101" t="s">
        <v>787</v>
      </c>
      <c r="BA6" s="150" t="s">
        <v>788</v>
      </c>
      <c r="BB6" s="142" t="s">
        <v>789</v>
      </c>
      <c r="BC6" s="142" t="s">
        <v>790</v>
      </c>
      <c r="BD6" s="142" t="s">
        <v>791</v>
      </c>
      <c r="BE6" s="142" t="s">
        <v>792</v>
      </c>
      <c r="BF6" s="142" t="s">
        <v>793</v>
      </c>
      <c r="BG6" s="142" t="s">
        <v>794</v>
      </c>
      <c r="BH6" s="142" t="s">
        <v>795</v>
      </c>
      <c r="BI6" s="142" t="s">
        <v>796</v>
      </c>
      <c r="BJ6" s="142" t="s">
        <v>797</v>
      </c>
      <c r="BK6" s="142" t="s">
        <v>798</v>
      </c>
      <c r="BL6" s="142" t="s">
        <v>799</v>
      </c>
      <c r="BM6" s="142" t="s">
        <v>909</v>
      </c>
      <c r="BN6" s="142" t="s">
        <v>910</v>
      </c>
      <c r="BO6" s="142" t="s">
        <v>911</v>
      </c>
      <c r="BP6" s="295" t="s">
        <v>828</v>
      </c>
    </row>
    <row r="7" spans="1:70" ht="30" x14ac:dyDescent="0.25">
      <c r="A7" s="295"/>
      <c r="B7" s="145"/>
      <c r="C7" s="295"/>
      <c r="D7" s="295"/>
      <c r="E7" s="295"/>
      <c r="F7" s="295"/>
      <c r="G7" s="297"/>
      <c r="H7" s="295"/>
      <c r="I7" s="298"/>
      <c r="J7" s="185" t="s">
        <v>903</v>
      </c>
      <c r="K7" s="154" t="s">
        <v>918</v>
      </c>
      <c r="L7" s="154" t="s">
        <v>800</v>
      </c>
      <c r="M7" s="155" t="s">
        <v>919</v>
      </c>
      <c r="N7" s="155" t="s">
        <v>920</v>
      </c>
      <c r="O7" s="155" t="s">
        <v>801</v>
      </c>
      <c r="P7" s="155" t="s">
        <v>921</v>
      </c>
      <c r="Q7" s="155" t="s">
        <v>922</v>
      </c>
      <c r="R7" s="155" t="s">
        <v>923</v>
      </c>
      <c r="S7" s="155" t="s">
        <v>924</v>
      </c>
      <c r="T7" s="155" t="s">
        <v>807</v>
      </c>
      <c r="U7" s="154" t="s">
        <v>925</v>
      </c>
      <c r="V7" s="154" t="s">
        <v>926</v>
      </c>
      <c r="W7" s="154" t="s">
        <v>927</v>
      </c>
      <c r="X7" s="154" t="s">
        <v>928</v>
      </c>
      <c r="Y7" s="154" t="s">
        <v>929</v>
      </c>
      <c r="Z7" s="154" t="s">
        <v>930</v>
      </c>
      <c r="AA7" s="154" t="s">
        <v>931</v>
      </c>
      <c r="AB7" s="154" t="s">
        <v>932</v>
      </c>
      <c r="AC7" s="154" t="s">
        <v>933</v>
      </c>
      <c r="AD7" s="154" t="s">
        <v>934</v>
      </c>
      <c r="AE7" s="154" t="s">
        <v>935</v>
      </c>
      <c r="AF7" s="154" t="s">
        <v>936</v>
      </c>
      <c r="AG7" s="156" t="s">
        <v>937</v>
      </c>
      <c r="AH7" s="156" t="s">
        <v>938</v>
      </c>
      <c r="AI7" s="156" t="s">
        <v>939</v>
      </c>
      <c r="AJ7" s="154" t="s">
        <v>941</v>
      </c>
      <c r="AK7" s="187"/>
      <c r="AL7" s="154" t="s">
        <v>942</v>
      </c>
      <c r="AM7" s="154" t="s">
        <v>940</v>
      </c>
      <c r="AN7" s="154" t="s">
        <v>943</v>
      </c>
      <c r="AO7" s="172"/>
      <c r="AP7" s="154" t="s">
        <v>903</v>
      </c>
      <c r="AQ7" s="154" t="s">
        <v>918</v>
      </c>
      <c r="AR7" s="154" t="s">
        <v>800</v>
      </c>
      <c r="AS7" s="155" t="s">
        <v>919</v>
      </c>
      <c r="AT7" s="155" t="s">
        <v>920</v>
      </c>
      <c r="AU7" s="155" t="s">
        <v>801</v>
      </c>
      <c r="AV7" s="155" t="s">
        <v>921</v>
      </c>
      <c r="AW7" s="155" t="s">
        <v>922</v>
      </c>
      <c r="AX7" s="155" t="s">
        <v>923</v>
      </c>
      <c r="AY7" s="155" t="s">
        <v>924</v>
      </c>
      <c r="AZ7" s="155" t="s">
        <v>807</v>
      </c>
      <c r="BA7" s="154" t="s">
        <v>925</v>
      </c>
      <c r="BB7" s="154" t="s">
        <v>926</v>
      </c>
      <c r="BC7" s="154" t="s">
        <v>927</v>
      </c>
      <c r="BD7" s="154" t="s">
        <v>928</v>
      </c>
      <c r="BE7" s="154" t="s">
        <v>929</v>
      </c>
      <c r="BF7" s="154" t="s">
        <v>930</v>
      </c>
      <c r="BG7" s="154" t="s">
        <v>931</v>
      </c>
      <c r="BH7" s="154" t="s">
        <v>932</v>
      </c>
      <c r="BI7" s="154" t="s">
        <v>933</v>
      </c>
      <c r="BJ7" s="154" t="s">
        <v>934</v>
      </c>
      <c r="BK7" s="154" t="s">
        <v>935</v>
      </c>
      <c r="BL7" s="154" t="s">
        <v>936</v>
      </c>
      <c r="BM7" s="156" t="s">
        <v>937</v>
      </c>
      <c r="BN7" s="156" t="s">
        <v>938</v>
      </c>
      <c r="BO7" s="156" t="s">
        <v>939</v>
      </c>
      <c r="BP7" s="296"/>
    </row>
    <row r="8" spans="1:70" ht="135" x14ac:dyDescent="0.25">
      <c r="A8" s="31">
        <v>235</v>
      </c>
      <c r="B8" s="78" t="s">
        <v>901</v>
      </c>
      <c r="C8" s="31" t="s">
        <v>528</v>
      </c>
      <c r="D8" s="31" t="s">
        <v>529</v>
      </c>
      <c r="E8" s="31" t="s">
        <v>148</v>
      </c>
      <c r="F8" s="153">
        <v>75</v>
      </c>
      <c r="G8" s="107">
        <v>442</v>
      </c>
      <c r="H8" s="173">
        <f>+(G8-I8)/G8</f>
        <v>0.19999999999999996</v>
      </c>
      <c r="I8" s="131">
        <v>353.6</v>
      </c>
      <c r="J8" s="226"/>
      <c r="K8" s="226"/>
      <c r="L8" s="226"/>
      <c r="M8" s="226"/>
      <c r="N8" s="226">
        <v>4</v>
      </c>
      <c r="O8" s="226">
        <v>4</v>
      </c>
      <c r="P8" s="226">
        <v>3</v>
      </c>
      <c r="Q8" s="226">
        <v>3</v>
      </c>
      <c r="R8" s="226">
        <v>4</v>
      </c>
      <c r="S8" s="236"/>
      <c r="T8" s="226">
        <v>4</v>
      </c>
      <c r="U8" s="226">
        <v>2</v>
      </c>
      <c r="V8" s="226"/>
      <c r="W8" s="226"/>
      <c r="X8" s="226"/>
      <c r="Y8" s="226">
        <v>3</v>
      </c>
      <c r="Z8" s="226">
        <v>2</v>
      </c>
      <c r="AA8" s="226">
        <v>4</v>
      </c>
      <c r="AB8" s="226"/>
      <c r="AC8" s="226"/>
      <c r="AD8" s="226"/>
      <c r="AE8" s="226"/>
      <c r="AF8" s="226"/>
      <c r="AG8" s="226">
        <v>3</v>
      </c>
      <c r="AH8" s="226"/>
      <c r="AI8" s="226"/>
      <c r="AJ8" s="184">
        <f t="shared" ref="AJ8:AJ39" si="5">SUM(J8:AI8)</f>
        <v>36</v>
      </c>
      <c r="AK8" s="188"/>
      <c r="AL8" s="104">
        <f>+AJ8*I8</f>
        <v>12729.6</v>
      </c>
      <c r="AM8" s="104">
        <f>+AL8-AN8</f>
        <v>8451.0400000000009</v>
      </c>
      <c r="AN8" s="103">
        <f>SUM(AP8:BL8)</f>
        <v>4278.5600000000004</v>
      </c>
      <c r="AO8" s="172"/>
      <c r="AP8" s="104">
        <f>(J8*$I$8)/30*11</f>
        <v>0</v>
      </c>
      <c r="AQ8" s="104">
        <f t="shared" ref="AQ8:BO8" si="6">(K8*$I$8)/30*11</f>
        <v>0</v>
      </c>
      <c r="AR8" s="104">
        <f t="shared" si="6"/>
        <v>0</v>
      </c>
      <c r="AS8" s="104">
        <f t="shared" si="6"/>
        <v>0</v>
      </c>
      <c r="AT8" s="104">
        <f t="shared" si="6"/>
        <v>518.61333333333334</v>
      </c>
      <c r="AU8" s="104">
        <f t="shared" si="6"/>
        <v>518.61333333333334</v>
      </c>
      <c r="AV8" s="104">
        <f t="shared" si="6"/>
        <v>388.96000000000009</v>
      </c>
      <c r="AW8" s="104">
        <f t="shared" si="6"/>
        <v>388.96000000000009</v>
      </c>
      <c r="AX8" s="104">
        <f t="shared" si="6"/>
        <v>518.61333333333334</v>
      </c>
      <c r="AY8" s="104">
        <f t="shared" si="6"/>
        <v>0</v>
      </c>
      <c r="AZ8" s="104">
        <f t="shared" si="6"/>
        <v>518.61333333333334</v>
      </c>
      <c r="BA8" s="104">
        <f t="shared" si="6"/>
        <v>259.30666666666667</v>
      </c>
      <c r="BB8" s="104">
        <f t="shared" si="6"/>
        <v>0</v>
      </c>
      <c r="BC8" s="104">
        <f t="shared" si="6"/>
        <v>0</v>
      </c>
      <c r="BD8" s="104">
        <f t="shared" si="6"/>
        <v>0</v>
      </c>
      <c r="BE8" s="104">
        <f t="shared" si="6"/>
        <v>388.96000000000009</v>
      </c>
      <c r="BF8" s="104">
        <f t="shared" si="6"/>
        <v>259.30666666666667</v>
      </c>
      <c r="BG8" s="104">
        <f t="shared" si="6"/>
        <v>518.61333333333334</v>
      </c>
      <c r="BH8" s="104">
        <f t="shared" si="6"/>
        <v>0</v>
      </c>
      <c r="BI8" s="104">
        <f t="shared" si="6"/>
        <v>0</v>
      </c>
      <c r="BJ8" s="104">
        <f t="shared" si="6"/>
        <v>0</v>
      </c>
      <c r="BK8" s="104">
        <f t="shared" si="6"/>
        <v>0</v>
      </c>
      <c r="BL8" s="104">
        <f t="shared" si="6"/>
        <v>0</v>
      </c>
      <c r="BM8" s="104">
        <f t="shared" si="6"/>
        <v>388.96000000000009</v>
      </c>
      <c r="BN8" s="104">
        <f t="shared" si="6"/>
        <v>0</v>
      </c>
      <c r="BO8" s="104">
        <f t="shared" si="6"/>
        <v>0</v>
      </c>
      <c r="BP8" s="104">
        <f t="shared" ref="BP8:BP39" si="7">SUM(AP8:BO8)</f>
        <v>4667.5200000000004</v>
      </c>
    </row>
    <row r="9" spans="1:70" ht="120" x14ac:dyDescent="0.25">
      <c r="A9" s="31">
        <v>236</v>
      </c>
      <c r="B9" s="78" t="s">
        <v>901</v>
      </c>
      <c r="C9" s="31" t="s">
        <v>530</v>
      </c>
      <c r="D9" s="31" t="s">
        <v>531</v>
      </c>
      <c r="E9" s="31" t="s">
        <v>148</v>
      </c>
      <c r="F9" s="153">
        <v>0</v>
      </c>
      <c r="G9" s="107">
        <v>201</v>
      </c>
      <c r="H9" s="173">
        <f t="shared" ref="H9:H72" si="8">+(G9-I9)/G9</f>
        <v>1</v>
      </c>
      <c r="I9" s="131">
        <v>0</v>
      </c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84">
        <f t="shared" si="5"/>
        <v>0</v>
      </c>
      <c r="AK9" s="188"/>
      <c r="AL9" s="104">
        <f t="shared" ref="AL9:AL72" si="9">+AJ9*I9</f>
        <v>0</v>
      </c>
      <c r="AM9" s="104">
        <f t="shared" ref="AM9:AM72" si="10">+AL9-AN9</f>
        <v>0</v>
      </c>
      <c r="AN9" s="103">
        <f t="shared" ref="AN9:AN72" si="11">SUM(AP9:BL9)</f>
        <v>0</v>
      </c>
      <c r="AO9" s="172"/>
      <c r="AP9" s="104">
        <f t="shared" ref="AP9:BO9" si="12">J9*$I$9</f>
        <v>0</v>
      </c>
      <c r="AQ9" s="104">
        <f t="shared" si="12"/>
        <v>0</v>
      </c>
      <c r="AR9" s="104">
        <f t="shared" si="12"/>
        <v>0</v>
      </c>
      <c r="AS9" s="104">
        <f t="shared" si="12"/>
        <v>0</v>
      </c>
      <c r="AT9" s="104">
        <f t="shared" si="12"/>
        <v>0</v>
      </c>
      <c r="AU9" s="104">
        <f t="shared" si="12"/>
        <v>0</v>
      </c>
      <c r="AV9" s="104">
        <f t="shared" si="12"/>
        <v>0</v>
      </c>
      <c r="AW9" s="104">
        <f t="shared" si="12"/>
        <v>0</v>
      </c>
      <c r="AX9" s="104">
        <f t="shared" si="12"/>
        <v>0</v>
      </c>
      <c r="AY9" s="104">
        <f t="shared" si="12"/>
        <v>0</v>
      </c>
      <c r="AZ9" s="104">
        <f t="shared" si="12"/>
        <v>0</v>
      </c>
      <c r="BA9" s="104">
        <f t="shared" si="12"/>
        <v>0</v>
      </c>
      <c r="BB9" s="104">
        <f t="shared" si="12"/>
        <v>0</v>
      </c>
      <c r="BC9" s="104">
        <f t="shared" si="12"/>
        <v>0</v>
      </c>
      <c r="BD9" s="104">
        <f t="shared" si="12"/>
        <v>0</v>
      </c>
      <c r="BE9" s="104">
        <f t="shared" si="12"/>
        <v>0</v>
      </c>
      <c r="BF9" s="104">
        <f t="shared" si="12"/>
        <v>0</v>
      </c>
      <c r="BG9" s="104">
        <f t="shared" si="12"/>
        <v>0</v>
      </c>
      <c r="BH9" s="104">
        <f t="shared" si="12"/>
        <v>0</v>
      </c>
      <c r="BI9" s="104">
        <f t="shared" si="12"/>
        <v>0</v>
      </c>
      <c r="BJ9" s="104">
        <f t="shared" si="12"/>
        <v>0</v>
      </c>
      <c r="BK9" s="104">
        <f t="shared" si="12"/>
        <v>0</v>
      </c>
      <c r="BL9" s="104">
        <f t="shared" si="12"/>
        <v>0</v>
      </c>
      <c r="BM9" s="104">
        <f t="shared" si="12"/>
        <v>0</v>
      </c>
      <c r="BN9" s="104">
        <f t="shared" si="12"/>
        <v>0</v>
      </c>
      <c r="BO9" s="104">
        <f t="shared" si="12"/>
        <v>0</v>
      </c>
      <c r="BP9" s="104">
        <f t="shared" si="7"/>
        <v>0</v>
      </c>
    </row>
    <row r="10" spans="1:70" ht="60" x14ac:dyDescent="0.25">
      <c r="A10" s="31">
        <v>237</v>
      </c>
      <c r="B10" s="78" t="s">
        <v>901</v>
      </c>
      <c r="C10" s="31" t="s">
        <v>532</v>
      </c>
      <c r="D10" s="31" t="s">
        <v>474</v>
      </c>
      <c r="E10" s="31" t="s">
        <v>148</v>
      </c>
      <c r="F10" s="153">
        <v>0</v>
      </c>
      <c r="G10" s="107">
        <v>145</v>
      </c>
      <c r="H10" s="173">
        <f t="shared" si="8"/>
        <v>1</v>
      </c>
      <c r="I10" s="131">
        <v>0</v>
      </c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84">
        <f t="shared" si="5"/>
        <v>0</v>
      </c>
      <c r="AK10" s="188"/>
      <c r="AL10" s="104">
        <f t="shared" si="9"/>
        <v>0</v>
      </c>
      <c r="AM10" s="104">
        <f t="shared" si="10"/>
        <v>0</v>
      </c>
      <c r="AN10" s="103">
        <f t="shared" si="11"/>
        <v>0</v>
      </c>
      <c r="AO10" s="172"/>
      <c r="AP10" s="104">
        <f t="shared" ref="AP10:BO10" si="13">J10*$I$10</f>
        <v>0</v>
      </c>
      <c r="AQ10" s="104">
        <f t="shared" si="13"/>
        <v>0</v>
      </c>
      <c r="AR10" s="104">
        <f t="shared" si="13"/>
        <v>0</v>
      </c>
      <c r="AS10" s="104">
        <f t="shared" si="13"/>
        <v>0</v>
      </c>
      <c r="AT10" s="104">
        <f t="shared" si="13"/>
        <v>0</v>
      </c>
      <c r="AU10" s="104">
        <f t="shared" si="13"/>
        <v>0</v>
      </c>
      <c r="AV10" s="104">
        <f t="shared" si="13"/>
        <v>0</v>
      </c>
      <c r="AW10" s="104">
        <f t="shared" si="13"/>
        <v>0</v>
      </c>
      <c r="AX10" s="104">
        <f t="shared" si="13"/>
        <v>0</v>
      </c>
      <c r="AY10" s="104">
        <f t="shared" si="13"/>
        <v>0</v>
      </c>
      <c r="AZ10" s="104">
        <f t="shared" si="13"/>
        <v>0</v>
      </c>
      <c r="BA10" s="104">
        <f t="shared" si="13"/>
        <v>0</v>
      </c>
      <c r="BB10" s="104">
        <f t="shared" si="13"/>
        <v>0</v>
      </c>
      <c r="BC10" s="104">
        <f t="shared" si="13"/>
        <v>0</v>
      </c>
      <c r="BD10" s="104">
        <f t="shared" si="13"/>
        <v>0</v>
      </c>
      <c r="BE10" s="104">
        <f t="shared" si="13"/>
        <v>0</v>
      </c>
      <c r="BF10" s="104">
        <f t="shared" si="13"/>
        <v>0</v>
      </c>
      <c r="BG10" s="104">
        <f t="shared" si="13"/>
        <v>0</v>
      </c>
      <c r="BH10" s="104">
        <f t="shared" si="13"/>
        <v>0</v>
      </c>
      <c r="BI10" s="104">
        <f t="shared" si="13"/>
        <v>0</v>
      </c>
      <c r="BJ10" s="104">
        <f t="shared" si="13"/>
        <v>0</v>
      </c>
      <c r="BK10" s="104">
        <f t="shared" si="13"/>
        <v>0</v>
      </c>
      <c r="BL10" s="104">
        <f t="shared" si="13"/>
        <v>0</v>
      </c>
      <c r="BM10" s="104">
        <f t="shared" si="13"/>
        <v>0</v>
      </c>
      <c r="BN10" s="104">
        <f t="shared" si="13"/>
        <v>0</v>
      </c>
      <c r="BO10" s="104">
        <f t="shared" si="13"/>
        <v>0</v>
      </c>
      <c r="BP10" s="104">
        <f t="shared" si="7"/>
        <v>0</v>
      </c>
    </row>
    <row r="11" spans="1:70" ht="60" x14ac:dyDescent="0.25">
      <c r="A11" s="31">
        <v>238</v>
      </c>
      <c r="B11" s="78" t="s">
        <v>901</v>
      </c>
      <c r="C11" s="31" t="s">
        <v>533</v>
      </c>
      <c r="D11" s="31" t="s">
        <v>476</v>
      </c>
      <c r="E11" s="31" t="s">
        <v>148</v>
      </c>
      <c r="F11" s="153">
        <v>0</v>
      </c>
      <c r="G11" s="107">
        <v>192</v>
      </c>
      <c r="H11" s="173">
        <f t="shared" si="8"/>
        <v>1</v>
      </c>
      <c r="I11" s="131">
        <v>0</v>
      </c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84">
        <f t="shared" si="5"/>
        <v>0</v>
      </c>
      <c r="AK11" s="188"/>
      <c r="AL11" s="104">
        <f t="shared" si="9"/>
        <v>0</v>
      </c>
      <c r="AM11" s="104">
        <f t="shared" si="10"/>
        <v>0</v>
      </c>
      <c r="AN11" s="103">
        <f t="shared" si="11"/>
        <v>0</v>
      </c>
      <c r="AO11" s="172"/>
      <c r="AP11" s="104">
        <f t="shared" ref="AP11:BO11" si="14">J11*$I$11</f>
        <v>0</v>
      </c>
      <c r="AQ11" s="104">
        <f t="shared" si="14"/>
        <v>0</v>
      </c>
      <c r="AR11" s="104">
        <f t="shared" si="14"/>
        <v>0</v>
      </c>
      <c r="AS11" s="104">
        <f t="shared" si="14"/>
        <v>0</v>
      </c>
      <c r="AT11" s="104">
        <f t="shared" si="14"/>
        <v>0</v>
      </c>
      <c r="AU11" s="104">
        <f t="shared" si="14"/>
        <v>0</v>
      </c>
      <c r="AV11" s="104">
        <f t="shared" si="14"/>
        <v>0</v>
      </c>
      <c r="AW11" s="104">
        <f t="shared" si="14"/>
        <v>0</v>
      </c>
      <c r="AX11" s="104">
        <f t="shared" si="14"/>
        <v>0</v>
      </c>
      <c r="AY11" s="104">
        <f t="shared" si="14"/>
        <v>0</v>
      </c>
      <c r="AZ11" s="104">
        <f t="shared" si="14"/>
        <v>0</v>
      </c>
      <c r="BA11" s="104">
        <f t="shared" si="14"/>
        <v>0</v>
      </c>
      <c r="BB11" s="104">
        <f t="shared" si="14"/>
        <v>0</v>
      </c>
      <c r="BC11" s="104">
        <f t="shared" si="14"/>
        <v>0</v>
      </c>
      <c r="BD11" s="104">
        <f t="shared" si="14"/>
        <v>0</v>
      </c>
      <c r="BE11" s="104">
        <f t="shared" si="14"/>
        <v>0</v>
      </c>
      <c r="BF11" s="104">
        <f t="shared" si="14"/>
        <v>0</v>
      </c>
      <c r="BG11" s="104">
        <f t="shared" si="14"/>
        <v>0</v>
      </c>
      <c r="BH11" s="104">
        <f t="shared" si="14"/>
        <v>0</v>
      </c>
      <c r="BI11" s="104">
        <f t="shared" si="14"/>
        <v>0</v>
      </c>
      <c r="BJ11" s="104">
        <f t="shared" si="14"/>
        <v>0</v>
      </c>
      <c r="BK11" s="104">
        <f t="shared" si="14"/>
        <v>0</v>
      </c>
      <c r="BL11" s="104">
        <f t="shared" si="14"/>
        <v>0</v>
      </c>
      <c r="BM11" s="104">
        <f t="shared" si="14"/>
        <v>0</v>
      </c>
      <c r="BN11" s="104">
        <f t="shared" si="14"/>
        <v>0</v>
      </c>
      <c r="BO11" s="104">
        <f t="shared" si="14"/>
        <v>0</v>
      </c>
      <c r="BP11" s="104">
        <f t="shared" si="7"/>
        <v>0</v>
      </c>
    </row>
    <row r="12" spans="1:70" ht="75" x14ac:dyDescent="0.25">
      <c r="A12" s="31">
        <v>239</v>
      </c>
      <c r="B12" s="78" t="s">
        <v>901</v>
      </c>
      <c r="C12" s="31" t="s">
        <v>534</v>
      </c>
      <c r="D12" s="31" t="s">
        <v>535</v>
      </c>
      <c r="E12" s="31" t="s">
        <v>148</v>
      </c>
      <c r="F12" s="153">
        <v>0</v>
      </c>
      <c r="G12" s="107">
        <v>132</v>
      </c>
      <c r="H12" s="173">
        <f t="shared" si="8"/>
        <v>1</v>
      </c>
      <c r="I12" s="131">
        <v>0</v>
      </c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84">
        <f t="shared" si="5"/>
        <v>0</v>
      </c>
      <c r="AK12" s="188"/>
      <c r="AL12" s="104">
        <f t="shared" si="9"/>
        <v>0</v>
      </c>
      <c r="AM12" s="104">
        <f t="shared" si="10"/>
        <v>0</v>
      </c>
      <c r="AN12" s="103">
        <f t="shared" si="11"/>
        <v>0</v>
      </c>
      <c r="AO12" s="172"/>
      <c r="AP12" s="104">
        <f t="shared" ref="AP12:BO12" si="15">J12*$I$12</f>
        <v>0</v>
      </c>
      <c r="AQ12" s="104">
        <f t="shared" si="15"/>
        <v>0</v>
      </c>
      <c r="AR12" s="104">
        <f t="shared" si="15"/>
        <v>0</v>
      </c>
      <c r="AS12" s="104">
        <f t="shared" si="15"/>
        <v>0</v>
      </c>
      <c r="AT12" s="104">
        <f t="shared" si="15"/>
        <v>0</v>
      </c>
      <c r="AU12" s="104">
        <f t="shared" si="15"/>
        <v>0</v>
      </c>
      <c r="AV12" s="104">
        <f t="shared" si="15"/>
        <v>0</v>
      </c>
      <c r="AW12" s="104">
        <f t="shared" si="15"/>
        <v>0</v>
      </c>
      <c r="AX12" s="104">
        <f t="shared" si="15"/>
        <v>0</v>
      </c>
      <c r="AY12" s="104">
        <f t="shared" si="15"/>
        <v>0</v>
      </c>
      <c r="AZ12" s="104">
        <f t="shared" si="15"/>
        <v>0</v>
      </c>
      <c r="BA12" s="104">
        <f t="shared" si="15"/>
        <v>0</v>
      </c>
      <c r="BB12" s="104">
        <f t="shared" si="15"/>
        <v>0</v>
      </c>
      <c r="BC12" s="104">
        <f t="shared" si="15"/>
        <v>0</v>
      </c>
      <c r="BD12" s="104">
        <f t="shared" si="15"/>
        <v>0</v>
      </c>
      <c r="BE12" s="104">
        <f t="shared" si="15"/>
        <v>0</v>
      </c>
      <c r="BF12" s="104">
        <f t="shared" si="15"/>
        <v>0</v>
      </c>
      <c r="BG12" s="104">
        <f t="shared" si="15"/>
        <v>0</v>
      </c>
      <c r="BH12" s="104">
        <f t="shared" si="15"/>
        <v>0</v>
      </c>
      <c r="BI12" s="104">
        <f t="shared" si="15"/>
        <v>0</v>
      </c>
      <c r="BJ12" s="104">
        <f t="shared" si="15"/>
        <v>0</v>
      </c>
      <c r="BK12" s="104">
        <f t="shared" si="15"/>
        <v>0</v>
      </c>
      <c r="BL12" s="104">
        <f t="shared" si="15"/>
        <v>0</v>
      </c>
      <c r="BM12" s="104">
        <f t="shared" si="15"/>
        <v>0</v>
      </c>
      <c r="BN12" s="104">
        <f t="shared" si="15"/>
        <v>0</v>
      </c>
      <c r="BO12" s="104">
        <f t="shared" si="15"/>
        <v>0</v>
      </c>
      <c r="BP12" s="104">
        <f t="shared" si="7"/>
        <v>0</v>
      </c>
    </row>
    <row r="13" spans="1:70" ht="75" x14ac:dyDescent="0.25">
      <c r="A13" s="31">
        <v>240</v>
      </c>
      <c r="B13" s="78" t="s">
        <v>901</v>
      </c>
      <c r="C13" s="31" t="s">
        <v>536</v>
      </c>
      <c r="D13" s="31" t="s">
        <v>537</v>
      </c>
      <c r="E13" s="31" t="s">
        <v>148</v>
      </c>
      <c r="F13" s="153">
        <v>0</v>
      </c>
      <c r="G13" s="107">
        <v>132</v>
      </c>
      <c r="H13" s="173">
        <f t="shared" si="8"/>
        <v>1</v>
      </c>
      <c r="I13" s="131">
        <v>0</v>
      </c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84">
        <f t="shared" si="5"/>
        <v>0</v>
      </c>
      <c r="AK13" s="188"/>
      <c r="AL13" s="104">
        <f t="shared" si="9"/>
        <v>0</v>
      </c>
      <c r="AM13" s="104">
        <f t="shared" si="10"/>
        <v>0</v>
      </c>
      <c r="AN13" s="103">
        <f t="shared" si="11"/>
        <v>0</v>
      </c>
      <c r="AO13" s="172"/>
      <c r="AP13" s="104">
        <f t="shared" ref="AP13:BO13" si="16">J13*$I$13</f>
        <v>0</v>
      </c>
      <c r="AQ13" s="104">
        <f t="shared" si="16"/>
        <v>0</v>
      </c>
      <c r="AR13" s="104">
        <f t="shared" si="16"/>
        <v>0</v>
      </c>
      <c r="AS13" s="104">
        <f t="shared" si="16"/>
        <v>0</v>
      </c>
      <c r="AT13" s="104">
        <f t="shared" si="16"/>
        <v>0</v>
      </c>
      <c r="AU13" s="104">
        <f t="shared" si="16"/>
        <v>0</v>
      </c>
      <c r="AV13" s="104">
        <f t="shared" si="16"/>
        <v>0</v>
      </c>
      <c r="AW13" s="104">
        <f t="shared" si="16"/>
        <v>0</v>
      </c>
      <c r="AX13" s="104">
        <f t="shared" si="16"/>
        <v>0</v>
      </c>
      <c r="AY13" s="104">
        <f t="shared" si="16"/>
        <v>0</v>
      </c>
      <c r="AZ13" s="104">
        <f t="shared" si="16"/>
        <v>0</v>
      </c>
      <c r="BA13" s="104">
        <f t="shared" si="16"/>
        <v>0</v>
      </c>
      <c r="BB13" s="104">
        <f t="shared" si="16"/>
        <v>0</v>
      </c>
      <c r="BC13" s="104">
        <f t="shared" si="16"/>
        <v>0</v>
      </c>
      <c r="BD13" s="104">
        <f t="shared" si="16"/>
        <v>0</v>
      </c>
      <c r="BE13" s="104">
        <f t="shared" si="16"/>
        <v>0</v>
      </c>
      <c r="BF13" s="104">
        <f t="shared" si="16"/>
        <v>0</v>
      </c>
      <c r="BG13" s="104">
        <f t="shared" si="16"/>
        <v>0</v>
      </c>
      <c r="BH13" s="104">
        <f t="shared" si="16"/>
        <v>0</v>
      </c>
      <c r="BI13" s="104">
        <f t="shared" si="16"/>
        <v>0</v>
      </c>
      <c r="BJ13" s="104">
        <f t="shared" si="16"/>
        <v>0</v>
      </c>
      <c r="BK13" s="104">
        <f t="shared" si="16"/>
        <v>0</v>
      </c>
      <c r="BL13" s="104">
        <f t="shared" si="16"/>
        <v>0</v>
      </c>
      <c r="BM13" s="104">
        <f t="shared" si="16"/>
        <v>0</v>
      </c>
      <c r="BN13" s="104">
        <f t="shared" si="16"/>
        <v>0</v>
      </c>
      <c r="BO13" s="104">
        <f t="shared" si="16"/>
        <v>0</v>
      </c>
      <c r="BP13" s="104">
        <f t="shared" si="7"/>
        <v>0</v>
      </c>
    </row>
    <row r="14" spans="1:70" ht="75" x14ac:dyDescent="0.25">
      <c r="A14" s="31">
        <v>241</v>
      </c>
      <c r="B14" s="78" t="s">
        <v>901</v>
      </c>
      <c r="C14" s="31" t="s">
        <v>538</v>
      </c>
      <c r="D14" s="31" t="s">
        <v>539</v>
      </c>
      <c r="E14" s="31" t="s">
        <v>148</v>
      </c>
      <c r="F14" s="153">
        <v>0</v>
      </c>
      <c r="G14" s="107">
        <v>167</v>
      </c>
      <c r="H14" s="173">
        <f t="shared" si="8"/>
        <v>1</v>
      </c>
      <c r="I14" s="131">
        <v>0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84">
        <f t="shared" si="5"/>
        <v>0</v>
      </c>
      <c r="AK14" s="188"/>
      <c r="AL14" s="104">
        <f t="shared" si="9"/>
        <v>0</v>
      </c>
      <c r="AM14" s="104">
        <f t="shared" si="10"/>
        <v>0</v>
      </c>
      <c r="AN14" s="103">
        <f t="shared" si="11"/>
        <v>0</v>
      </c>
      <c r="AO14" s="172"/>
      <c r="AP14" s="104">
        <f t="shared" ref="AP14:BO14" si="17">J14*$I$14</f>
        <v>0</v>
      </c>
      <c r="AQ14" s="104">
        <f t="shared" si="17"/>
        <v>0</v>
      </c>
      <c r="AR14" s="104">
        <f t="shared" si="17"/>
        <v>0</v>
      </c>
      <c r="AS14" s="104">
        <f t="shared" si="17"/>
        <v>0</v>
      </c>
      <c r="AT14" s="104">
        <f t="shared" si="17"/>
        <v>0</v>
      </c>
      <c r="AU14" s="104">
        <f t="shared" si="17"/>
        <v>0</v>
      </c>
      <c r="AV14" s="104">
        <f t="shared" si="17"/>
        <v>0</v>
      </c>
      <c r="AW14" s="104">
        <f t="shared" si="17"/>
        <v>0</v>
      </c>
      <c r="AX14" s="104">
        <f t="shared" si="17"/>
        <v>0</v>
      </c>
      <c r="AY14" s="104">
        <f t="shared" si="17"/>
        <v>0</v>
      </c>
      <c r="AZ14" s="104">
        <f t="shared" si="17"/>
        <v>0</v>
      </c>
      <c r="BA14" s="104">
        <f t="shared" si="17"/>
        <v>0</v>
      </c>
      <c r="BB14" s="104">
        <f t="shared" si="17"/>
        <v>0</v>
      </c>
      <c r="BC14" s="104">
        <f t="shared" si="17"/>
        <v>0</v>
      </c>
      <c r="BD14" s="104">
        <f t="shared" si="17"/>
        <v>0</v>
      </c>
      <c r="BE14" s="104">
        <f t="shared" si="17"/>
        <v>0</v>
      </c>
      <c r="BF14" s="104">
        <f t="shared" si="17"/>
        <v>0</v>
      </c>
      <c r="BG14" s="104">
        <f t="shared" si="17"/>
        <v>0</v>
      </c>
      <c r="BH14" s="104">
        <f t="shared" si="17"/>
        <v>0</v>
      </c>
      <c r="BI14" s="104">
        <f t="shared" si="17"/>
        <v>0</v>
      </c>
      <c r="BJ14" s="104">
        <f t="shared" si="17"/>
        <v>0</v>
      </c>
      <c r="BK14" s="104">
        <f t="shared" si="17"/>
        <v>0</v>
      </c>
      <c r="BL14" s="104">
        <f t="shared" si="17"/>
        <v>0</v>
      </c>
      <c r="BM14" s="104">
        <f t="shared" si="17"/>
        <v>0</v>
      </c>
      <c r="BN14" s="104">
        <f t="shared" si="17"/>
        <v>0</v>
      </c>
      <c r="BO14" s="104">
        <f t="shared" si="17"/>
        <v>0</v>
      </c>
      <c r="BP14" s="104">
        <f t="shared" si="7"/>
        <v>0</v>
      </c>
    </row>
    <row r="15" spans="1:70" ht="75" x14ac:dyDescent="0.25">
      <c r="A15" s="31">
        <v>242</v>
      </c>
      <c r="B15" s="78" t="s">
        <v>901</v>
      </c>
      <c r="C15" s="31" t="s">
        <v>540</v>
      </c>
      <c r="D15" s="31" t="s">
        <v>541</v>
      </c>
      <c r="E15" s="31" t="s">
        <v>148</v>
      </c>
      <c r="F15" s="153">
        <v>0</v>
      </c>
      <c r="G15" s="107">
        <v>115</v>
      </c>
      <c r="H15" s="173">
        <f t="shared" si="8"/>
        <v>1</v>
      </c>
      <c r="I15" s="131">
        <v>0</v>
      </c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84">
        <f t="shared" si="5"/>
        <v>0</v>
      </c>
      <c r="AK15" s="188"/>
      <c r="AL15" s="104">
        <f t="shared" si="9"/>
        <v>0</v>
      </c>
      <c r="AM15" s="104">
        <f t="shared" si="10"/>
        <v>0</v>
      </c>
      <c r="AN15" s="103">
        <f t="shared" si="11"/>
        <v>0</v>
      </c>
      <c r="AO15" s="172"/>
      <c r="AP15" s="104">
        <f t="shared" ref="AP15:BO15" si="18">J15*$I$15</f>
        <v>0</v>
      </c>
      <c r="AQ15" s="104">
        <f t="shared" si="18"/>
        <v>0</v>
      </c>
      <c r="AR15" s="104">
        <f t="shared" si="18"/>
        <v>0</v>
      </c>
      <c r="AS15" s="104">
        <f t="shared" si="18"/>
        <v>0</v>
      </c>
      <c r="AT15" s="104">
        <f t="shared" si="18"/>
        <v>0</v>
      </c>
      <c r="AU15" s="104">
        <f t="shared" si="18"/>
        <v>0</v>
      </c>
      <c r="AV15" s="104">
        <f t="shared" si="18"/>
        <v>0</v>
      </c>
      <c r="AW15" s="104">
        <f t="shared" si="18"/>
        <v>0</v>
      </c>
      <c r="AX15" s="104">
        <f t="shared" si="18"/>
        <v>0</v>
      </c>
      <c r="AY15" s="104">
        <f t="shared" si="18"/>
        <v>0</v>
      </c>
      <c r="AZ15" s="104">
        <f t="shared" si="18"/>
        <v>0</v>
      </c>
      <c r="BA15" s="104">
        <f t="shared" si="18"/>
        <v>0</v>
      </c>
      <c r="BB15" s="104">
        <f t="shared" si="18"/>
        <v>0</v>
      </c>
      <c r="BC15" s="104">
        <f t="shared" si="18"/>
        <v>0</v>
      </c>
      <c r="BD15" s="104">
        <f t="shared" si="18"/>
        <v>0</v>
      </c>
      <c r="BE15" s="104">
        <f t="shared" si="18"/>
        <v>0</v>
      </c>
      <c r="BF15" s="104">
        <f t="shared" si="18"/>
        <v>0</v>
      </c>
      <c r="BG15" s="104">
        <f t="shared" si="18"/>
        <v>0</v>
      </c>
      <c r="BH15" s="104">
        <f t="shared" si="18"/>
        <v>0</v>
      </c>
      <c r="BI15" s="104">
        <f t="shared" si="18"/>
        <v>0</v>
      </c>
      <c r="BJ15" s="104">
        <f t="shared" si="18"/>
        <v>0</v>
      </c>
      <c r="BK15" s="104">
        <f t="shared" si="18"/>
        <v>0</v>
      </c>
      <c r="BL15" s="104">
        <f t="shared" si="18"/>
        <v>0</v>
      </c>
      <c r="BM15" s="104">
        <f t="shared" si="18"/>
        <v>0</v>
      </c>
      <c r="BN15" s="104">
        <f t="shared" si="18"/>
        <v>0</v>
      </c>
      <c r="BO15" s="104">
        <f t="shared" si="18"/>
        <v>0</v>
      </c>
      <c r="BP15" s="104">
        <f t="shared" si="7"/>
        <v>0</v>
      </c>
    </row>
    <row r="16" spans="1:70" ht="135" x14ac:dyDescent="0.25">
      <c r="A16" s="31">
        <v>243</v>
      </c>
      <c r="B16" s="78" t="s">
        <v>901</v>
      </c>
      <c r="C16" s="31" t="s">
        <v>542</v>
      </c>
      <c r="D16" s="31" t="s">
        <v>543</v>
      </c>
      <c r="E16" s="31" t="s">
        <v>148</v>
      </c>
      <c r="F16" s="153">
        <v>0</v>
      </c>
      <c r="G16" s="107">
        <v>337</v>
      </c>
      <c r="H16" s="173">
        <f t="shared" si="8"/>
        <v>1</v>
      </c>
      <c r="I16" s="131">
        <v>0</v>
      </c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84">
        <f t="shared" si="5"/>
        <v>0</v>
      </c>
      <c r="AK16" s="188"/>
      <c r="AL16" s="104">
        <f t="shared" si="9"/>
        <v>0</v>
      </c>
      <c r="AM16" s="104">
        <f t="shared" si="10"/>
        <v>0</v>
      </c>
      <c r="AN16" s="103">
        <f t="shared" si="11"/>
        <v>0</v>
      </c>
      <c r="AO16" s="172"/>
      <c r="AP16" s="104">
        <f t="shared" ref="AP16:BO16" si="19">J16*$I$16</f>
        <v>0</v>
      </c>
      <c r="AQ16" s="104">
        <f t="shared" si="19"/>
        <v>0</v>
      </c>
      <c r="AR16" s="104">
        <f t="shared" si="19"/>
        <v>0</v>
      </c>
      <c r="AS16" s="104">
        <f t="shared" si="19"/>
        <v>0</v>
      </c>
      <c r="AT16" s="104">
        <f t="shared" si="19"/>
        <v>0</v>
      </c>
      <c r="AU16" s="104">
        <f t="shared" si="19"/>
        <v>0</v>
      </c>
      <c r="AV16" s="104">
        <f t="shared" si="19"/>
        <v>0</v>
      </c>
      <c r="AW16" s="104">
        <f t="shared" si="19"/>
        <v>0</v>
      </c>
      <c r="AX16" s="104">
        <f t="shared" si="19"/>
        <v>0</v>
      </c>
      <c r="AY16" s="104">
        <f t="shared" si="19"/>
        <v>0</v>
      </c>
      <c r="AZ16" s="104">
        <f t="shared" si="19"/>
        <v>0</v>
      </c>
      <c r="BA16" s="104">
        <f t="shared" si="19"/>
        <v>0</v>
      </c>
      <c r="BB16" s="104">
        <f t="shared" si="19"/>
        <v>0</v>
      </c>
      <c r="BC16" s="104">
        <f t="shared" si="19"/>
        <v>0</v>
      </c>
      <c r="BD16" s="104">
        <f t="shared" si="19"/>
        <v>0</v>
      </c>
      <c r="BE16" s="104">
        <f t="shared" si="19"/>
        <v>0</v>
      </c>
      <c r="BF16" s="104">
        <f t="shared" si="19"/>
        <v>0</v>
      </c>
      <c r="BG16" s="104">
        <f t="shared" si="19"/>
        <v>0</v>
      </c>
      <c r="BH16" s="104">
        <f t="shared" si="19"/>
        <v>0</v>
      </c>
      <c r="BI16" s="104">
        <f t="shared" si="19"/>
        <v>0</v>
      </c>
      <c r="BJ16" s="104">
        <f t="shared" si="19"/>
        <v>0</v>
      </c>
      <c r="BK16" s="104">
        <f t="shared" si="19"/>
        <v>0</v>
      </c>
      <c r="BL16" s="104">
        <f t="shared" si="19"/>
        <v>0</v>
      </c>
      <c r="BM16" s="104">
        <f t="shared" si="19"/>
        <v>0</v>
      </c>
      <c r="BN16" s="104">
        <f t="shared" si="19"/>
        <v>0</v>
      </c>
      <c r="BO16" s="104">
        <f t="shared" si="19"/>
        <v>0</v>
      </c>
      <c r="BP16" s="104">
        <f t="shared" si="7"/>
        <v>0</v>
      </c>
    </row>
    <row r="17" spans="1:68" ht="135" x14ac:dyDescent="0.25">
      <c r="A17" s="31">
        <v>244</v>
      </c>
      <c r="B17" s="78" t="s">
        <v>901</v>
      </c>
      <c r="C17" s="31" t="s">
        <v>544</v>
      </c>
      <c r="D17" s="31" t="s">
        <v>545</v>
      </c>
      <c r="E17" s="31" t="s">
        <v>148</v>
      </c>
      <c r="F17" s="153">
        <v>0</v>
      </c>
      <c r="G17" s="107">
        <v>250</v>
      </c>
      <c r="H17" s="173">
        <f t="shared" si="8"/>
        <v>1</v>
      </c>
      <c r="I17" s="131">
        <v>0</v>
      </c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84">
        <f t="shared" si="5"/>
        <v>0</v>
      </c>
      <c r="AK17" s="188"/>
      <c r="AL17" s="104">
        <f t="shared" si="9"/>
        <v>0</v>
      </c>
      <c r="AM17" s="104">
        <f t="shared" si="10"/>
        <v>0</v>
      </c>
      <c r="AN17" s="103">
        <f t="shared" si="11"/>
        <v>0</v>
      </c>
      <c r="AO17" s="172"/>
      <c r="AP17" s="104">
        <f t="shared" ref="AP17:BO17" si="20">J17*$I$17</f>
        <v>0</v>
      </c>
      <c r="AQ17" s="104">
        <f t="shared" si="20"/>
        <v>0</v>
      </c>
      <c r="AR17" s="104">
        <f t="shared" si="20"/>
        <v>0</v>
      </c>
      <c r="AS17" s="104">
        <f t="shared" si="20"/>
        <v>0</v>
      </c>
      <c r="AT17" s="104">
        <f t="shared" si="20"/>
        <v>0</v>
      </c>
      <c r="AU17" s="104">
        <f t="shared" si="20"/>
        <v>0</v>
      </c>
      <c r="AV17" s="104">
        <f t="shared" si="20"/>
        <v>0</v>
      </c>
      <c r="AW17" s="104">
        <f t="shared" si="20"/>
        <v>0</v>
      </c>
      <c r="AX17" s="104">
        <f t="shared" si="20"/>
        <v>0</v>
      </c>
      <c r="AY17" s="104">
        <f t="shared" si="20"/>
        <v>0</v>
      </c>
      <c r="AZ17" s="104">
        <f t="shared" si="20"/>
        <v>0</v>
      </c>
      <c r="BA17" s="104">
        <f t="shared" si="20"/>
        <v>0</v>
      </c>
      <c r="BB17" s="104">
        <f t="shared" si="20"/>
        <v>0</v>
      </c>
      <c r="BC17" s="104">
        <f t="shared" si="20"/>
        <v>0</v>
      </c>
      <c r="BD17" s="104">
        <f t="shared" si="20"/>
        <v>0</v>
      </c>
      <c r="BE17" s="104">
        <f t="shared" si="20"/>
        <v>0</v>
      </c>
      <c r="BF17" s="104">
        <f t="shared" si="20"/>
        <v>0</v>
      </c>
      <c r="BG17" s="104">
        <f t="shared" si="20"/>
        <v>0</v>
      </c>
      <c r="BH17" s="104">
        <f t="shared" si="20"/>
        <v>0</v>
      </c>
      <c r="BI17" s="104">
        <f t="shared" si="20"/>
        <v>0</v>
      </c>
      <c r="BJ17" s="104">
        <f t="shared" si="20"/>
        <v>0</v>
      </c>
      <c r="BK17" s="104">
        <f t="shared" si="20"/>
        <v>0</v>
      </c>
      <c r="BL17" s="104">
        <f t="shared" si="20"/>
        <v>0</v>
      </c>
      <c r="BM17" s="104">
        <f t="shared" si="20"/>
        <v>0</v>
      </c>
      <c r="BN17" s="104">
        <f t="shared" si="20"/>
        <v>0</v>
      </c>
      <c r="BO17" s="104">
        <f t="shared" si="20"/>
        <v>0</v>
      </c>
      <c r="BP17" s="104">
        <f t="shared" si="7"/>
        <v>0</v>
      </c>
    </row>
    <row r="18" spans="1:68" ht="120" x14ac:dyDescent="0.25">
      <c r="A18" s="31">
        <v>245</v>
      </c>
      <c r="B18" s="78" t="s">
        <v>901</v>
      </c>
      <c r="C18" s="31" t="s">
        <v>546</v>
      </c>
      <c r="D18" s="31" t="s">
        <v>547</v>
      </c>
      <c r="E18" s="31" t="s">
        <v>148</v>
      </c>
      <c r="F18" s="153">
        <v>0</v>
      </c>
      <c r="G18" s="107">
        <v>145</v>
      </c>
      <c r="H18" s="173">
        <f t="shared" si="8"/>
        <v>1</v>
      </c>
      <c r="I18" s="131">
        <v>0</v>
      </c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84">
        <f t="shared" si="5"/>
        <v>0</v>
      </c>
      <c r="AK18" s="188"/>
      <c r="AL18" s="104">
        <f t="shared" si="9"/>
        <v>0</v>
      </c>
      <c r="AM18" s="104">
        <f t="shared" si="10"/>
        <v>0</v>
      </c>
      <c r="AN18" s="103">
        <f t="shared" si="11"/>
        <v>0</v>
      </c>
      <c r="AO18" s="172"/>
      <c r="AP18" s="104">
        <f t="shared" ref="AP18:BO18" si="21">J18*$I$18</f>
        <v>0</v>
      </c>
      <c r="AQ18" s="104">
        <f t="shared" si="21"/>
        <v>0</v>
      </c>
      <c r="AR18" s="104">
        <f t="shared" si="21"/>
        <v>0</v>
      </c>
      <c r="AS18" s="104">
        <f t="shared" si="21"/>
        <v>0</v>
      </c>
      <c r="AT18" s="104">
        <f t="shared" si="21"/>
        <v>0</v>
      </c>
      <c r="AU18" s="104">
        <f t="shared" si="21"/>
        <v>0</v>
      </c>
      <c r="AV18" s="104">
        <f t="shared" si="21"/>
        <v>0</v>
      </c>
      <c r="AW18" s="104">
        <f t="shared" si="21"/>
        <v>0</v>
      </c>
      <c r="AX18" s="104">
        <f t="shared" si="21"/>
        <v>0</v>
      </c>
      <c r="AY18" s="104">
        <f t="shared" si="21"/>
        <v>0</v>
      </c>
      <c r="AZ18" s="104">
        <f t="shared" si="21"/>
        <v>0</v>
      </c>
      <c r="BA18" s="104">
        <f t="shared" si="21"/>
        <v>0</v>
      </c>
      <c r="BB18" s="104">
        <f t="shared" si="21"/>
        <v>0</v>
      </c>
      <c r="BC18" s="104">
        <f t="shared" si="21"/>
        <v>0</v>
      </c>
      <c r="BD18" s="104">
        <f t="shared" si="21"/>
        <v>0</v>
      </c>
      <c r="BE18" s="104">
        <f t="shared" si="21"/>
        <v>0</v>
      </c>
      <c r="BF18" s="104">
        <f t="shared" si="21"/>
        <v>0</v>
      </c>
      <c r="BG18" s="104">
        <f t="shared" si="21"/>
        <v>0</v>
      </c>
      <c r="BH18" s="104">
        <f t="shared" si="21"/>
        <v>0</v>
      </c>
      <c r="BI18" s="104">
        <f t="shared" si="21"/>
        <v>0</v>
      </c>
      <c r="BJ18" s="104">
        <f t="shared" si="21"/>
        <v>0</v>
      </c>
      <c r="BK18" s="104">
        <f t="shared" si="21"/>
        <v>0</v>
      </c>
      <c r="BL18" s="104">
        <f t="shared" si="21"/>
        <v>0</v>
      </c>
      <c r="BM18" s="104">
        <f t="shared" si="21"/>
        <v>0</v>
      </c>
      <c r="BN18" s="104">
        <f t="shared" si="21"/>
        <v>0</v>
      </c>
      <c r="BO18" s="104">
        <f t="shared" si="21"/>
        <v>0</v>
      </c>
      <c r="BP18" s="104">
        <f t="shared" si="7"/>
        <v>0</v>
      </c>
    </row>
    <row r="19" spans="1:68" ht="120" x14ac:dyDescent="0.25">
      <c r="A19" s="31">
        <v>246</v>
      </c>
      <c r="B19" s="78" t="s">
        <v>901</v>
      </c>
      <c r="C19" s="31" t="s">
        <v>548</v>
      </c>
      <c r="D19" s="31" t="s">
        <v>549</v>
      </c>
      <c r="E19" s="31" t="s">
        <v>148</v>
      </c>
      <c r="F19" s="153">
        <v>0</v>
      </c>
      <c r="G19" s="107">
        <v>250</v>
      </c>
      <c r="H19" s="173">
        <f t="shared" si="8"/>
        <v>1</v>
      </c>
      <c r="I19" s="131">
        <v>0</v>
      </c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84">
        <f t="shared" si="5"/>
        <v>0</v>
      </c>
      <c r="AK19" s="188"/>
      <c r="AL19" s="104">
        <f t="shared" si="9"/>
        <v>0</v>
      </c>
      <c r="AM19" s="104">
        <f t="shared" si="10"/>
        <v>0</v>
      </c>
      <c r="AN19" s="103">
        <f t="shared" si="11"/>
        <v>0</v>
      </c>
      <c r="AO19" s="172"/>
      <c r="AP19" s="104">
        <f t="shared" ref="AP19:BO19" si="22">J19*$I$19</f>
        <v>0</v>
      </c>
      <c r="AQ19" s="104">
        <f t="shared" si="22"/>
        <v>0</v>
      </c>
      <c r="AR19" s="104">
        <f t="shared" si="22"/>
        <v>0</v>
      </c>
      <c r="AS19" s="104">
        <f t="shared" si="22"/>
        <v>0</v>
      </c>
      <c r="AT19" s="104">
        <f t="shared" si="22"/>
        <v>0</v>
      </c>
      <c r="AU19" s="104">
        <f t="shared" si="22"/>
        <v>0</v>
      </c>
      <c r="AV19" s="104">
        <f t="shared" si="22"/>
        <v>0</v>
      </c>
      <c r="AW19" s="104">
        <f t="shared" si="22"/>
        <v>0</v>
      </c>
      <c r="AX19" s="104">
        <f t="shared" si="22"/>
        <v>0</v>
      </c>
      <c r="AY19" s="104">
        <f t="shared" si="22"/>
        <v>0</v>
      </c>
      <c r="AZ19" s="104">
        <f t="shared" si="22"/>
        <v>0</v>
      </c>
      <c r="BA19" s="104">
        <f t="shared" si="22"/>
        <v>0</v>
      </c>
      <c r="BB19" s="104">
        <f t="shared" si="22"/>
        <v>0</v>
      </c>
      <c r="BC19" s="104">
        <f t="shared" si="22"/>
        <v>0</v>
      </c>
      <c r="BD19" s="104">
        <f t="shared" si="22"/>
        <v>0</v>
      </c>
      <c r="BE19" s="104">
        <f t="shared" si="22"/>
        <v>0</v>
      </c>
      <c r="BF19" s="104">
        <f t="shared" si="22"/>
        <v>0</v>
      </c>
      <c r="BG19" s="104">
        <f t="shared" si="22"/>
        <v>0</v>
      </c>
      <c r="BH19" s="104">
        <f t="shared" si="22"/>
        <v>0</v>
      </c>
      <c r="BI19" s="104">
        <f t="shared" si="22"/>
        <v>0</v>
      </c>
      <c r="BJ19" s="104">
        <f t="shared" si="22"/>
        <v>0</v>
      </c>
      <c r="BK19" s="104">
        <f t="shared" si="22"/>
        <v>0</v>
      </c>
      <c r="BL19" s="104">
        <f t="shared" si="22"/>
        <v>0</v>
      </c>
      <c r="BM19" s="104">
        <f t="shared" si="22"/>
        <v>0</v>
      </c>
      <c r="BN19" s="104">
        <f t="shared" si="22"/>
        <v>0</v>
      </c>
      <c r="BO19" s="104">
        <f t="shared" si="22"/>
        <v>0</v>
      </c>
      <c r="BP19" s="104">
        <f t="shared" si="7"/>
        <v>0</v>
      </c>
    </row>
    <row r="20" spans="1:68" ht="120" x14ac:dyDescent="0.25">
      <c r="A20" s="31">
        <v>247</v>
      </c>
      <c r="B20" s="78" t="s">
        <v>901</v>
      </c>
      <c r="C20" s="31" t="s">
        <v>550</v>
      </c>
      <c r="D20" s="31" t="s">
        <v>551</v>
      </c>
      <c r="E20" s="31" t="s">
        <v>148</v>
      </c>
      <c r="F20" s="153">
        <v>0</v>
      </c>
      <c r="G20" s="107">
        <v>286</v>
      </c>
      <c r="H20" s="173">
        <f t="shared" si="8"/>
        <v>1</v>
      </c>
      <c r="I20" s="131">
        <v>0</v>
      </c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84">
        <f t="shared" si="5"/>
        <v>0</v>
      </c>
      <c r="AK20" s="188"/>
      <c r="AL20" s="104">
        <f t="shared" si="9"/>
        <v>0</v>
      </c>
      <c r="AM20" s="104">
        <f t="shared" si="10"/>
        <v>0</v>
      </c>
      <c r="AN20" s="103">
        <f t="shared" si="11"/>
        <v>0</v>
      </c>
      <c r="AO20" s="172"/>
      <c r="AP20" s="104">
        <f t="shared" ref="AP20:BO20" si="23">J20*$I$20</f>
        <v>0</v>
      </c>
      <c r="AQ20" s="104">
        <f t="shared" si="23"/>
        <v>0</v>
      </c>
      <c r="AR20" s="104">
        <f t="shared" si="23"/>
        <v>0</v>
      </c>
      <c r="AS20" s="104">
        <f t="shared" si="23"/>
        <v>0</v>
      </c>
      <c r="AT20" s="104">
        <f t="shared" si="23"/>
        <v>0</v>
      </c>
      <c r="AU20" s="104">
        <f t="shared" si="23"/>
        <v>0</v>
      </c>
      <c r="AV20" s="104">
        <f t="shared" si="23"/>
        <v>0</v>
      </c>
      <c r="AW20" s="104">
        <f t="shared" si="23"/>
        <v>0</v>
      </c>
      <c r="AX20" s="104">
        <f t="shared" si="23"/>
        <v>0</v>
      </c>
      <c r="AY20" s="104">
        <f t="shared" si="23"/>
        <v>0</v>
      </c>
      <c r="AZ20" s="104">
        <f t="shared" si="23"/>
        <v>0</v>
      </c>
      <c r="BA20" s="104">
        <f t="shared" si="23"/>
        <v>0</v>
      </c>
      <c r="BB20" s="104">
        <f t="shared" si="23"/>
        <v>0</v>
      </c>
      <c r="BC20" s="104">
        <f t="shared" si="23"/>
        <v>0</v>
      </c>
      <c r="BD20" s="104">
        <f t="shared" si="23"/>
        <v>0</v>
      </c>
      <c r="BE20" s="104">
        <f t="shared" si="23"/>
        <v>0</v>
      </c>
      <c r="BF20" s="104">
        <f t="shared" si="23"/>
        <v>0</v>
      </c>
      <c r="BG20" s="104">
        <f t="shared" si="23"/>
        <v>0</v>
      </c>
      <c r="BH20" s="104">
        <f t="shared" si="23"/>
        <v>0</v>
      </c>
      <c r="BI20" s="104">
        <f t="shared" si="23"/>
        <v>0</v>
      </c>
      <c r="BJ20" s="104">
        <f t="shared" si="23"/>
        <v>0</v>
      </c>
      <c r="BK20" s="104">
        <f t="shared" si="23"/>
        <v>0</v>
      </c>
      <c r="BL20" s="104">
        <f t="shared" si="23"/>
        <v>0</v>
      </c>
      <c r="BM20" s="104">
        <f t="shared" si="23"/>
        <v>0</v>
      </c>
      <c r="BN20" s="104">
        <f t="shared" si="23"/>
        <v>0</v>
      </c>
      <c r="BO20" s="104">
        <f t="shared" si="23"/>
        <v>0</v>
      </c>
      <c r="BP20" s="104">
        <f t="shared" si="7"/>
        <v>0</v>
      </c>
    </row>
    <row r="21" spans="1:68" ht="120" x14ac:dyDescent="0.25">
      <c r="A21" s="31">
        <v>248</v>
      </c>
      <c r="B21" s="78" t="s">
        <v>901</v>
      </c>
      <c r="C21" s="31" t="s">
        <v>552</v>
      </c>
      <c r="D21" s="31" t="s">
        <v>553</v>
      </c>
      <c r="E21" s="31" t="s">
        <v>148</v>
      </c>
      <c r="F21" s="153">
        <v>0</v>
      </c>
      <c r="G21" s="107">
        <v>118</v>
      </c>
      <c r="H21" s="173">
        <f t="shared" si="8"/>
        <v>1</v>
      </c>
      <c r="I21" s="131">
        <v>0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84">
        <f t="shared" si="5"/>
        <v>0</v>
      </c>
      <c r="AK21" s="188"/>
      <c r="AL21" s="104">
        <f t="shared" si="9"/>
        <v>0</v>
      </c>
      <c r="AM21" s="104">
        <f t="shared" si="10"/>
        <v>0</v>
      </c>
      <c r="AN21" s="103">
        <f t="shared" si="11"/>
        <v>0</v>
      </c>
      <c r="AO21" s="172"/>
      <c r="AP21" s="104">
        <f t="shared" ref="AP21:BO21" si="24">J21*$I$21</f>
        <v>0</v>
      </c>
      <c r="AQ21" s="104">
        <f t="shared" si="24"/>
        <v>0</v>
      </c>
      <c r="AR21" s="104">
        <f t="shared" si="24"/>
        <v>0</v>
      </c>
      <c r="AS21" s="104">
        <f t="shared" si="24"/>
        <v>0</v>
      </c>
      <c r="AT21" s="104">
        <f t="shared" si="24"/>
        <v>0</v>
      </c>
      <c r="AU21" s="104">
        <f t="shared" si="24"/>
        <v>0</v>
      </c>
      <c r="AV21" s="104">
        <f t="shared" si="24"/>
        <v>0</v>
      </c>
      <c r="AW21" s="104">
        <f t="shared" si="24"/>
        <v>0</v>
      </c>
      <c r="AX21" s="104">
        <f t="shared" si="24"/>
        <v>0</v>
      </c>
      <c r="AY21" s="104">
        <f t="shared" si="24"/>
        <v>0</v>
      </c>
      <c r="AZ21" s="104">
        <f t="shared" si="24"/>
        <v>0</v>
      </c>
      <c r="BA21" s="104">
        <f t="shared" si="24"/>
        <v>0</v>
      </c>
      <c r="BB21" s="104">
        <f t="shared" si="24"/>
        <v>0</v>
      </c>
      <c r="BC21" s="104">
        <f t="shared" si="24"/>
        <v>0</v>
      </c>
      <c r="BD21" s="104">
        <f t="shared" si="24"/>
        <v>0</v>
      </c>
      <c r="BE21" s="104">
        <f t="shared" si="24"/>
        <v>0</v>
      </c>
      <c r="BF21" s="104">
        <f t="shared" si="24"/>
        <v>0</v>
      </c>
      <c r="BG21" s="104">
        <f t="shared" si="24"/>
        <v>0</v>
      </c>
      <c r="BH21" s="104">
        <f t="shared" si="24"/>
        <v>0</v>
      </c>
      <c r="BI21" s="104">
        <f t="shared" si="24"/>
        <v>0</v>
      </c>
      <c r="BJ21" s="104">
        <f t="shared" si="24"/>
        <v>0</v>
      </c>
      <c r="BK21" s="104">
        <f t="shared" si="24"/>
        <v>0</v>
      </c>
      <c r="BL21" s="104">
        <f t="shared" si="24"/>
        <v>0</v>
      </c>
      <c r="BM21" s="104">
        <f t="shared" si="24"/>
        <v>0</v>
      </c>
      <c r="BN21" s="104">
        <f t="shared" si="24"/>
        <v>0</v>
      </c>
      <c r="BO21" s="104">
        <f t="shared" si="24"/>
        <v>0</v>
      </c>
      <c r="BP21" s="104">
        <f t="shared" si="7"/>
        <v>0</v>
      </c>
    </row>
    <row r="22" spans="1:68" ht="210" x14ac:dyDescent="0.25">
      <c r="A22" s="31">
        <v>249</v>
      </c>
      <c r="B22" s="78" t="s">
        <v>901</v>
      </c>
      <c r="C22" s="31" t="s">
        <v>554</v>
      </c>
      <c r="D22" s="31" t="s">
        <v>498</v>
      </c>
      <c r="E22" s="31" t="s">
        <v>502</v>
      </c>
      <c r="F22" s="153">
        <v>0</v>
      </c>
      <c r="G22" s="107">
        <v>452</v>
      </c>
      <c r="H22" s="173">
        <f t="shared" si="8"/>
        <v>1</v>
      </c>
      <c r="I22" s="131">
        <v>0</v>
      </c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84">
        <f t="shared" si="5"/>
        <v>0</v>
      </c>
      <c r="AK22" s="188"/>
      <c r="AL22" s="104">
        <f t="shared" si="9"/>
        <v>0</v>
      </c>
      <c r="AM22" s="104">
        <f t="shared" si="10"/>
        <v>0</v>
      </c>
      <c r="AN22" s="103">
        <f t="shared" si="11"/>
        <v>0</v>
      </c>
      <c r="AO22" s="172"/>
      <c r="AP22" s="104">
        <f t="shared" ref="AP22:BO22" si="25">J22*$I$22</f>
        <v>0</v>
      </c>
      <c r="AQ22" s="104">
        <f t="shared" si="25"/>
        <v>0</v>
      </c>
      <c r="AR22" s="104">
        <f t="shared" si="25"/>
        <v>0</v>
      </c>
      <c r="AS22" s="104">
        <f t="shared" si="25"/>
        <v>0</v>
      </c>
      <c r="AT22" s="104">
        <f t="shared" si="25"/>
        <v>0</v>
      </c>
      <c r="AU22" s="104">
        <f t="shared" si="25"/>
        <v>0</v>
      </c>
      <c r="AV22" s="104">
        <f t="shared" si="25"/>
        <v>0</v>
      </c>
      <c r="AW22" s="104">
        <f t="shared" si="25"/>
        <v>0</v>
      </c>
      <c r="AX22" s="104">
        <f t="shared" si="25"/>
        <v>0</v>
      </c>
      <c r="AY22" s="104">
        <f t="shared" si="25"/>
        <v>0</v>
      </c>
      <c r="AZ22" s="104">
        <f t="shared" si="25"/>
        <v>0</v>
      </c>
      <c r="BA22" s="104">
        <f t="shared" si="25"/>
        <v>0</v>
      </c>
      <c r="BB22" s="104">
        <f t="shared" si="25"/>
        <v>0</v>
      </c>
      <c r="BC22" s="104">
        <f t="shared" si="25"/>
        <v>0</v>
      </c>
      <c r="BD22" s="104">
        <f t="shared" si="25"/>
        <v>0</v>
      </c>
      <c r="BE22" s="104">
        <f t="shared" si="25"/>
        <v>0</v>
      </c>
      <c r="BF22" s="104">
        <f t="shared" si="25"/>
        <v>0</v>
      </c>
      <c r="BG22" s="104">
        <f t="shared" si="25"/>
        <v>0</v>
      </c>
      <c r="BH22" s="104">
        <f t="shared" si="25"/>
        <v>0</v>
      </c>
      <c r="BI22" s="104">
        <f t="shared" si="25"/>
        <v>0</v>
      </c>
      <c r="BJ22" s="104">
        <f t="shared" si="25"/>
        <v>0</v>
      </c>
      <c r="BK22" s="104">
        <f t="shared" si="25"/>
        <v>0</v>
      </c>
      <c r="BL22" s="104">
        <f t="shared" si="25"/>
        <v>0</v>
      </c>
      <c r="BM22" s="104">
        <f t="shared" si="25"/>
        <v>0</v>
      </c>
      <c r="BN22" s="104">
        <f t="shared" si="25"/>
        <v>0</v>
      </c>
      <c r="BO22" s="104">
        <f t="shared" si="25"/>
        <v>0</v>
      </c>
      <c r="BP22" s="104">
        <f t="shared" si="7"/>
        <v>0</v>
      </c>
    </row>
    <row r="23" spans="1:68" ht="195" x14ac:dyDescent="0.25">
      <c r="A23" s="31">
        <v>250</v>
      </c>
      <c r="B23" s="78" t="s">
        <v>901</v>
      </c>
      <c r="C23" s="31" t="s">
        <v>555</v>
      </c>
      <c r="D23" s="31" t="s">
        <v>556</v>
      </c>
      <c r="E23" s="31" t="s">
        <v>502</v>
      </c>
      <c r="F23" s="153">
        <v>0</v>
      </c>
      <c r="G23" s="107">
        <v>390</v>
      </c>
      <c r="H23" s="173">
        <f t="shared" si="8"/>
        <v>1</v>
      </c>
      <c r="I23" s="131">
        <v>0</v>
      </c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>
        <v>0</v>
      </c>
      <c r="AB23" s="226"/>
      <c r="AC23" s="226"/>
      <c r="AD23" s="226"/>
      <c r="AE23" s="226"/>
      <c r="AF23" s="226"/>
      <c r="AG23" s="226">
        <v>0</v>
      </c>
      <c r="AH23" s="226"/>
      <c r="AI23" s="226"/>
      <c r="AJ23" s="184">
        <f t="shared" si="5"/>
        <v>0</v>
      </c>
      <c r="AK23" s="188"/>
      <c r="AL23" s="104">
        <f t="shared" si="9"/>
        <v>0</v>
      </c>
      <c r="AM23" s="104">
        <f t="shared" si="10"/>
        <v>0</v>
      </c>
      <c r="AN23" s="103">
        <f t="shared" si="11"/>
        <v>0</v>
      </c>
      <c r="AO23" s="172"/>
      <c r="AP23" s="104">
        <f t="shared" ref="AP23:BO23" si="26">J23*$I$23</f>
        <v>0</v>
      </c>
      <c r="AQ23" s="104">
        <f t="shared" si="26"/>
        <v>0</v>
      </c>
      <c r="AR23" s="104">
        <f t="shared" si="26"/>
        <v>0</v>
      </c>
      <c r="AS23" s="104">
        <f t="shared" si="26"/>
        <v>0</v>
      </c>
      <c r="AT23" s="104">
        <f t="shared" si="26"/>
        <v>0</v>
      </c>
      <c r="AU23" s="104">
        <f t="shared" si="26"/>
        <v>0</v>
      </c>
      <c r="AV23" s="104">
        <f t="shared" si="26"/>
        <v>0</v>
      </c>
      <c r="AW23" s="104">
        <f t="shared" si="26"/>
        <v>0</v>
      </c>
      <c r="AX23" s="104">
        <f t="shared" si="26"/>
        <v>0</v>
      </c>
      <c r="AY23" s="104">
        <f t="shared" si="26"/>
        <v>0</v>
      </c>
      <c r="AZ23" s="104">
        <f t="shared" si="26"/>
        <v>0</v>
      </c>
      <c r="BA23" s="104">
        <f t="shared" si="26"/>
        <v>0</v>
      </c>
      <c r="BB23" s="104">
        <f t="shared" si="26"/>
        <v>0</v>
      </c>
      <c r="BC23" s="104">
        <f t="shared" si="26"/>
        <v>0</v>
      </c>
      <c r="BD23" s="104">
        <f t="shared" si="26"/>
        <v>0</v>
      </c>
      <c r="BE23" s="104">
        <f t="shared" si="26"/>
        <v>0</v>
      </c>
      <c r="BF23" s="104">
        <f t="shared" si="26"/>
        <v>0</v>
      </c>
      <c r="BG23" s="104">
        <f t="shared" si="26"/>
        <v>0</v>
      </c>
      <c r="BH23" s="104">
        <f t="shared" si="26"/>
        <v>0</v>
      </c>
      <c r="BI23" s="104">
        <f t="shared" si="26"/>
        <v>0</v>
      </c>
      <c r="BJ23" s="104">
        <f t="shared" si="26"/>
        <v>0</v>
      </c>
      <c r="BK23" s="104">
        <f t="shared" si="26"/>
        <v>0</v>
      </c>
      <c r="BL23" s="104">
        <f t="shared" si="26"/>
        <v>0</v>
      </c>
      <c r="BM23" s="104">
        <f t="shared" si="26"/>
        <v>0</v>
      </c>
      <c r="BN23" s="104">
        <f t="shared" si="26"/>
        <v>0</v>
      </c>
      <c r="BO23" s="104">
        <f t="shared" si="26"/>
        <v>0</v>
      </c>
      <c r="BP23" s="104">
        <f t="shared" si="7"/>
        <v>0</v>
      </c>
    </row>
    <row r="24" spans="1:68" ht="120" x14ac:dyDescent="0.25">
      <c r="A24" s="31">
        <v>251</v>
      </c>
      <c r="B24" s="78" t="s">
        <v>901</v>
      </c>
      <c r="C24" s="31" t="s">
        <v>557</v>
      </c>
      <c r="D24" s="31" t="s">
        <v>558</v>
      </c>
      <c r="E24" s="31" t="s">
        <v>148</v>
      </c>
      <c r="F24" s="153">
        <v>0</v>
      </c>
      <c r="G24" s="107">
        <v>3691</v>
      </c>
      <c r="H24" s="173">
        <f t="shared" si="8"/>
        <v>1</v>
      </c>
      <c r="I24" s="131">
        <v>0</v>
      </c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84">
        <f t="shared" si="5"/>
        <v>0</v>
      </c>
      <c r="AK24" s="188"/>
      <c r="AL24" s="104">
        <f t="shared" si="9"/>
        <v>0</v>
      </c>
      <c r="AM24" s="104">
        <f t="shared" si="10"/>
        <v>0</v>
      </c>
      <c r="AN24" s="103">
        <f t="shared" si="11"/>
        <v>0</v>
      </c>
      <c r="AO24" s="172"/>
      <c r="AP24" s="104">
        <f t="shared" ref="AP24:BO24" si="27">J24*$I$24</f>
        <v>0</v>
      </c>
      <c r="AQ24" s="104">
        <f t="shared" si="27"/>
        <v>0</v>
      </c>
      <c r="AR24" s="104">
        <f t="shared" si="27"/>
        <v>0</v>
      </c>
      <c r="AS24" s="104">
        <f t="shared" si="27"/>
        <v>0</v>
      </c>
      <c r="AT24" s="104">
        <f t="shared" si="27"/>
        <v>0</v>
      </c>
      <c r="AU24" s="104">
        <f t="shared" si="27"/>
        <v>0</v>
      </c>
      <c r="AV24" s="104">
        <f t="shared" si="27"/>
        <v>0</v>
      </c>
      <c r="AW24" s="104">
        <f t="shared" si="27"/>
        <v>0</v>
      </c>
      <c r="AX24" s="104">
        <f t="shared" si="27"/>
        <v>0</v>
      </c>
      <c r="AY24" s="104">
        <f t="shared" si="27"/>
        <v>0</v>
      </c>
      <c r="AZ24" s="104">
        <f t="shared" si="27"/>
        <v>0</v>
      </c>
      <c r="BA24" s="104">
        <f t="shared" si="27"/>
        <v>0</v>
      </c>
      <c r="BB24" s="104">
        <f t="shared" si="27"/>
        <v>0</v>
      </c>
      <c r="BC24" s="104">
        <f t="shared" si="27"/>
        <v>0</v>
      </c>
      <c r="BD24" s="104">
        <f t="shared" si="27"/>
        <v>0</v>
      </c>
      <c r="BE24" s="104">
        <f t="shared" si="27"/>
        <v>0</v>
      </c>
      <c r="BF24" s="104">
        <f t="shared" si="27"/>
        <v>0</v>
      </c>
      <c r="BG24" s="104">
        <f t="shared" si="27"/>
        <v>0</v>
      </c>
      <c r="BH24" s="104">
        <f t="shared" si="27"/>
        <v>0</v>
      </c>
      <c r="BI24" s="104">
        <f t="shared" si="27"/>
        <v>0</v>
      </c>
      <c r="BJ24" s="104">
        <f t="shared" si="27"/>
        <v>0</v>
      </c>
      <c r="BK24" s="104">
        <f t="shared" si="27"/>
        <v>0</v>
      </c>
      <c r="BL24" s="104">
        <f t="shared" si="27"/>
        <v>0</v>
      </c>
      <c r="BM24" s="104">
        <f t="shared" si="27"/>
        <v>0</v>
      </c>
      <c r="BN24" s="104">
        <f t="shared" si="27"/>
        <v>0</v>
      </c>
      <c r="BO24" s="104">
        <f t="shared" si="27"/>
        <v>0</v>
      </c>
      <c r="BP24" s="104">
        <f t="shared" si="7"/>
        <v>0</v>
      </c>
    </row>
    <row r="25" spans="1:68" ht="270" x14ac:dyDescent="0.25">
      <c r="A25" s="31">
        <v>252</v>
      </c>
      <c r="B25" s="78" t="s">
        <v>901</v>
      </c>
      <c r="C25" s="31" t="s">
        <v>559</v>
      </c>
      <c r="D25" s="31" t="s">
        <v>560</v>
      </c>
      <c r="E25" s="31" t="s">
        <v>502</v>
      </c>
      <c r="F25" s="153">
        <v>0</v>
      </c>
      <c r="G25" s="107">
        <v>7594</v>
      </c>
      <c r="H25" s="173">
        <f t="shared" si="8"/>
        <v>1</v>
      </c>
      <c r="I25" s="131">
        <v>0</v>
      </c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84">
        <f t="shared" si="5"/>
        <v>0</v>
      </c>
      <c r="AK25" s="188"/>
      <c r="AL25" s="104">
        <f t="shared" si="9"/>
        <v>0</v>
      </c>
      <c r="AM25" s="104">
        <f t="shared" si="10"/>
        <v>0</v>
      </c>
      <c r="AN25" s="103">
        <f t="shared" si="11"/>
        <v>0</v>
      </c>
      <c r="AO25" s="172"/>
      <c r="AP25" s="104">
        <f t="shared" ref="AP25:BO25" si="28">J25*$I$25</f>
        <v>0</v>
      </c>
      <c r="AQ25" s="104">
        <f t="shared" si="28"/>
        <v>0</v>
      </c>
      <c r="AR25" s="104">
        <f t="shared" si="28"/>
        <v>0</v>
      </c>
      <c r="AS25" s="104">
        <f t="shared" si="28"/>
        <v>0</v>
      </c>
      <c r="AT25" s="104">
        <f t="shared" si="28"/>
        <v>0</v>
      </c>
      <c r="AU25" s="104">
        <f t="shared" si="28"/>
        <v>0</v>
      </c>
      <c r="AV25" s="104">
        <f t="shared" si="28"/>
        <v>0</v>
      </c>
      <c r="AW25" s="104">
        <f t="shared" si="28"/>
        <v>0</v>
      </c>
      <c r="AX25" s="104">
        <f t="shared" si="28"/>
        <v>0</v>
      </c>
      <c r="AY25" s="104">
        <f t="shared" si="28"/>
        <v>0</v>
      </c>
      <c r="AZ25" s="104">
        <f t="shared" si="28"/>
        <v>0</v>
      </c>
      <c r="BA25" s="104">
        <f t="shared" si="28"/>
        <v>0</v>
      </c>
      <c r="BB25" s="104">
        <f t="shared" si="28"/>
        <v>0</v>
      </c>
      <c r="BC25" s="104">
        <f t="shared" si="28"/>
        <v>0</v>
      </c>
      <c r="BD25" s="104">
        <f t="shared" si="28"/>
        <v>0</v>
      </c>
      <c r="BE25" s="104">
        <f t="shared" si="28"/>
        <v>0</v>
      </c>
      <c r="BF25" s="104">
        <f t="shared" si="28"/>
        <v>0</v>
      </c>
      <c r="BG25" s="104">
        <f t="shared" si="28"/>
        <v>0</v>
      </c>
      <c r="BH25" s="104">
        <f t="shared" si="28"/>
        <v>0</v>
      </c>
      <c r="BI25" s="104">
        <f t="shared" si="28"/>
        <v>0</v>
      </c>
      <c r="BJ25" s="104">
        <f t="shared" si="28"/>
        <v>0</v>
      </c>
      <c r="BK25" s="104">
        <f t="shared" si="28"/>
        <v>0</v>
      </c>
      <c r="BL25" s="104">
        <f t="shared" si="28"/>
        <v>0</v>
      </c>
      <c r="BM25" s="104">
        <f t="shared" si="28"/>
        <v>0</v>
      </c>
      <c r="BN25" s="104">
        <f t="shared" si="28"/>
        <v>0</v>
      </c>
      <c r="BO25" s="104">
        <f t="shared" si="28"/>
        <v>0</v>
      </c>
      <c r="BP25" s="104">
        <f t="shared" si="7"/>
        <v>0</v>
      </c>
    </row>
    <row r="26" spans="1:68" ht="270" x14ac:dyDescent="0.25">
      <c r="A26" s="31">
        <v>253</v>
      </c>
      <c r="B26" s="78" t="s">
        <v>901</v>
      </c>
      <c r="C26" s="31" t="s">
        <v>561</v>
      </c>
      <c r="D26" s="31" t="s">
        <v>562</v>
      </c>
      <c r="E26" s="31" t="s">
        <v>502</v>
      </c>
      <c r="F26" s="153">
        <v>0</v>
      </c>
      <c r="G26" s="107">
        <v>4653</v>
      </c>
      <c r="H26" s="173">
        <f t="shared" si="8"/>
        <v>1</v>
      </c>
      <c r="I26" s="131">
        <v>0</v>
      </c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84">
        <f t="shared" si="5"/>
        <v>0</v>
      </c>
      <c r="AK26" s="188"/>
      <c r="AL26" s="104">
        <f t="shared" si="9"/>
        <v>0</v>
      </c>
      <c r="AM26" s="104">
        <f t="shared" si="10"/>
        <v>0</v>
      </c>
      <c r="AN26" s="103">
        <f t="shared" si="11"/>
        <v>0</v>
      </c>
      <c r="AO26" s="172"/>
      <c r="AP26" s="104">
        <f t="shared" ref="AP26:BO26" si="29">J26*$I$26</f>
        <v>0</v>
      </c>
      <c r="AQ26" s="104">
        <f t="shared" si="29"/>
        <v>0</v>
      </c>
      <c r="AR26" s="104">
        <f t="shared" si="29"/>
        <v>0</v>
      </c>
      <c r="AS26" s="104">
        <f t="shared" si="29"/>
        <v>0</v>
      </c>
      <c r="AT26" s="104">
        <f t="shared" si="29"/>
        <v>0</v>
      </c>
      <c r="AU26" s="104">
        <f t="shared" si="29"/>
        <v>0</v>
      </c>
      <c r="AV26" s="104">
        <f t="shared" si="29"/>
        <v>0</v>
      </c>
      <c r="AW26" s="104">
        <f t="shared" si="29"/>
        <v>0</v>
      </c>
      <c r="AX26" s="104">
        <f t="shared" si="29"/>
        <v>0</v>
      </c>
      <c r="AY26" s="104">
        <f t="shared" si="29"/>
        <v>0</v>
      </c>
      <c r="AZ26" s="104">
        <f t="shared" si="29"/>
        <v>0</v>
      </c>
      <c r="BA26" s="104">
        <f t="shared" si="29"/>
        <v>0</v>
      </c>
      <c r="BB26" s="104">
        <f t="shared" si="29"/>
        <v>0</v>
      </c>
      <c r="BC26" s="104">
        <f t="shared" si="29"/>
        <v>0</v>
      </c>
      <c r="BD26" s="104">
        <f t="shared" si="29"/>
        <v>0</v>
      </c>
      <c r="BE26" s="104">
        <f t="shared" si="29"/>
        <v>0</v>
      </c>
      <c r="BF26" s="104">
        <f t="shared" si="29"/>
        <v>0</v>
      </c>
      <c r="BG26" s="104">
        <f t="shared" si="29"/>
        <v>0</v>
      </c>
      <c r="BH26" s="104">
        <f t="shared" si="29"/>
        <v>0</v>
      </c>
      <c r="BI26" s="104">
        <f t="shared" si="29"/>
        <v>0</v>
      </c>
      <c r="BJ26" s="104">
        <f t="shared" si="29"/>
        <v>0</v>
      </c>
      <c r="BK26" s="104">
        <f t="shared" si="29"/>
        <v>0</v>
      </c>
      <c r="BL26" s="104">
        <f t="shared" si="29"/>
        <v>0</v>
      </c>
      <c r="BM26" s="104">
        <f t="shared" si="29"/>
        <v>0</v>
      </c>
      <c r="BN26" s="104">
        <f t="shared" si="29"/>
        <v>0</v>
      </c>
      <c r="BO26" s="104">
        <f t="shared" si="29"/>
        <v>0</v>
      </c>
      <c r="BP26" s="104">
        <f t="shared" si="7"/>
        <v>0</v>
      </c>
    </row>
    <row r="27" spans="1:68" ht="60" x14ac:dyDescent="0.25">
      <c r="A27" s="31">
        <v>254</v>
      </c>
      <c r="B27" s="78" t="s">
        <v>901</v>
      </c>
      <c r="C27" s="31" t="s">
        <v>563</v>
      </c>
      <c r="D27" s="31" t="s">
        <v>564</v>
      </c>
      <c r="E27" s="31" t="s">
        <v>148</v>
      </c>
      <c r="F27" s="153">
        <v>0</v>
      </c>
      <c r="G27" s="107">
        <v>412</v>
      </c>
      <c r="H27" s="173">
        <f t="shared" si="8"/>
        <v>1</v>
      </c>
      <c r="I27" s="131">
        <v>0</v>
      </c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84">
        <f t="shared" si="5"/>
        <v>0</v>
      </c>
      <c r="AK27" s="188"/>
      <c r="AL27" s="104">
        <f t="shared" si="9"/>
        <v>0</v>
      </c>
      <c r="AM27" s="104">
        <f t="shared" si="10"/>
        <v>0</v>
      </c>
      <c r="AN27" s="103">
        <f t="shared" si="11"/>
        <v>0</v>
      </c>
      <c r="AO27" s="172"/>
      <c r="AP27" s="104">
        <f t="shared" ref="AP27:BO27" si="30">J27*$I$27</f>
        <v>0</v>
      </c>
      <c r="AQ27" s="104">
        <f t="shared" si="30"/>
        <v>0</v>
      </c>
      <c r="AR27" s="104">
        <f t="shared" si="30"/>
        <v>0</v>
      </c>
      <c r="AS27" s="104">
        <f t="shared" si="30"/>
        <v>0</v>
      </c>
      <c r="AT27" s="104">
        <f t="shared" si="30"/>
        <v>0</v>
      </c>
      <c r="AU27" s="104">
        <f t="shared" si="30"/>
        <v>0</v>
      </c>
      <c r="AV27" s="104">
        <f t="shared" si="30"/>
        <v>0</v>
      </c>
      <c r="AW27" s="104">
        <f t="shared" si="30"/>
        <v>0</v>
      </c>
      <c r="AX27" s="104">
        <f t="shared" si="30"/>
        <v>0</v>
      </c>
      <c r="AY27" s="104">
        <f t="shared" si="30"/>
        <v>0</v>
      </c>
      <c r="AZ27" s="104">
        <f t="shared" si="30"/>
        <v>0</v>
      </c>
      <c r="BA27" s="104">
        <f t="shared" si="30"/>
        <v>0</v>
      </c>
      <c r="BB27" s="104">
        <f t="shared" si="30"/>
        <v>0</v>
      </c>
      <c r="BC27" s="104">
        <f t="shared" si="30"/>
        <v>0</v>
      </c>
      <c r="BD27" s="104">
        <f t="shared" si="30"/>
        <v>0</v>
      </c>
      <c r="BE27" s="104">
        <f t="shared" si="30"/>
        <v>0</v>
      </c>
      <c r="BF27" s="104">
        <f t="shared" si="30"/>
        <v>0</v>
      </c>
      <c r="BG27" s="104">
        <f t="shared" si="30"/>
        <v>0</v>
      </c>
      <c r="BH27" s="104">
        <f t="shared" si="30"/>
        <v>0</v>
      </c>
      <c r="BI27" s="104">
        <f t="shared" si="30"/>
        <v>0</v>
      </c>
      <c r="BJ27" s="104">
        <f t="shared" si="30"/>
        <v>0</v>
      </c>
      <c r="BK27" s="104">
        <f t="shared" si="30"/>
        <v>0</v>
      </c>
      <c r="BL27" s="104">
        <f t="shared" si="30"/>
        <v>0</v>
      </c>
      <c r="BM27" s="104">
        <f t="shared" si="30"/>
        <v>0</v>
      </c>
      <c r="BN27" s="104">
        <f t="shared" si="30"/>
        <v>0</v>
      </c>
      <c r="BO27" s="104">
        <f t="shared" si="30"/>
        <v>0</v>
      </c>
      <c r="BP27" s="104">
        <f t="shared" si="7"/>
        <v>0</v>
      </c>
    </row>
    <row r="28" spans="1:68" ht="105" x14ac:dyDescent="0.25">
      <c r="A28" s="31">
        <v>255</v>
      </c>
      <c r="B28" s="78" t="s">
        <v>901</v>
      </c>
      <c r="C28" s="31" t="s">
        <v>565</v>
      </c>
      <c r="D28" s="31" t="s">
        <v>508</v>
      </c>
      <c r="E28" s="31" t="s">
        <v>148</v>
      </c>
      <c r="F28" s="153">
        <v>0</v>
      </c>
      <c r="G28" s="107">
        <v>606</v>
      </c>
      <c r="H28" s="173">
        <f t="shared" si="8"/>
        <v>1</v>
      </c>
      <c r="I28" s="131">
        <v>0</v>
      </c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84">
        <f t="shared" si="5"/>
        <v>0</v>
      </c>
      <c r="AK28" s="188"/>
      <c r="AL28" s="104">
        <f t="shared" si="9"/>
        <v>0</v>
      </c>
      <c r="AM28" s="104">
        <f t="shared" si="10"/>
        <v>0</v>
      </c>
      <c r="AN28" s="103">
        <f t="shared" si="11"/>
        <v>0</v>
      </c>
      <c r="AO28" s="172"/>
      <c r="AP28" s="104">
        <f t="shared" ref="AP28:BO28" si="31">J28*$I$28</f>
        <v>0</v>
      </c>
      <c r="AQ28" s="104">
        <f t="shared" si="31"/>
        <v>0</v>
      </c>
      <c r="AR28" s="104">
        <f t="shared" si="31"/>
        <v>0</v>
      </c>
      <c r="AS28" s="104">
        <f t="shared" si="31"/>
        <v>0</v>
      </c>
      <c r="AT28" s="104">
        <f t="shared" si="31"/>
        <v>0</v>
      </c>
      <c r="AU28" s="104">
        <f t="shared" si="31"/>
        <v>0</v>
      </c>
      <c r="AV28" s="104">
        <f t="shared" si="31"/>
        <v>0</v>
      </c>
      <c r="AW28" s="104">
        <f t="shared" si="31"/>
        <v>0</v>
      </c>
      <c r="AX28" s="104">
        <f t="shared" si="31"/>
        <v>0</v>
      </c>
      <c r="AY28" s="104">
        <f t="shared" si="31"/>
        <v>0</v>
      </c>
      <c r="AZ28" s="104">
        <f t="shared" si="31"/>
        <v>0</v>
      </c>
      <c r="BA28" s="104">
        <f t="shared" si="31"/>
        <v>0</v>
      </c>
      <c r="BB28" s="104">
        <f t="shared" si="31"/>
        <v>0</v>
      </c>
      <c r="BC28" s="104">
        <f t="shared" si="31"/>
        <v>0</v>
      </c>
      <c r="BD28" s="104">
        <f t="shared" si="31"/>
        <v>0</v>
      </c>
      <c r="BE28" s="104">
        <f t="shared" si="31"/>
        <v>0</v>
      </c>
      <c r="BF28" s="104">
        <f t="shared" si="31"/>
        <v>0</v>
      </c>
      <c r="BG28" s="104">
        <f t="shared" si="31"/>
        <v>0</v>
      </c>
      <c r="BH28" s="104">
        <f t="shared" si="31"/>
        <v>0</v>
      </c>
      <c r="BI28" s="104">
        <f t="shared" si="31"/>
        <v>0</v>
      </c>
      <c r="BJ28" s="104">
        <f t="shared" si="31"/>
        <v>0</v>
      </c>
      <c r="BK28" s="104">
        <f t="shared" si="31"/>
        <v>0</v>
      </c>
      <c r="BL28" s="104">
        <f t="shared" si="31"/>
        <v>0</v>
      </c>
      <c r="BM28" s="104">
        <f t="shared" si="31"/>
        <v>0</v>
      </c>
      <c r="BN28" s="104">
        <f t="shared" si="31"/>
        <v>0</v>
      </c>
      <c r="BO28" s="104">
        <f t="shared" si="31"/>
        <v>0</v>
      </c>
      <c r="BP28" s="104">
        <f t="shared" si="7"/>
        <v>0</v>
      </c>
    </row>
    <row r="29" spans="1:68" ht="90" x14ac:dyDescent="0.25">
      <c r="A29" s="31">
        <v>256</v>
      </c>
      <c r="B29" s="78" t="s">
        <v>901</v>
      </c>
      <c r="C29" s="31" t="s">
        <v>566</v>
      </c>
      <c r="D29" s="31" t="s">
        <v>510</v>
      </c>
      <c r="E29" s="31" t="s">
        <v>148</v>
      </c>
      <c r="F29" s="153">
        <v>0</v>
      </c>
      <c r="G29" s="107">
        <v>496</v>
      </c>
      <c r="H29" s="173">
        <f t="shared" si="8"/>
        <v>1</v>
      </c>
      <c r="I29" s="131">
        <v>0</v>
      </c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84">
        <f t="shared" si="5"/>
        <v>0</v>
      </c>
      <c r="AK29" s="188"/>
      <c r="AL29" s="104">
        <f t="shared" si="9"/>
        <v>0</v>
      </c>
      <c r="AM29" s="104">
        <f t="shared" si="10"/>
        <v>0</v>
      </c>
      <c r="AN29" s="103">
        <f t="shared" si="11"/>
        <v>0</v>
      </c>
      <c r="AO29" s="172"/>
      <c r="AP29" s="104">
        <f t="shared" ref="AP29:BO29" si="32">J29*$I$29</f>
        <v>0</v>
      </c>
      <c r="AQ29" s="104">
        <f t="shared" si="32"/>
        <v>0</v>
      </c>
      <c r="AR29" s="104">
        <f t="shared" si="32"/>
        <v>0</v>
      </c>
      <c r="AS29" s="104">
        <f t="shared" si="32"/>
        <v>0</v>
      </c>
      <c r="AT29" s="104">
        <f t="shared" si="32"/>
        <v>0</v>
      </c>
      <c r="AU29" s="104">
        <f t="shared" si="32"/>
        <v>0</v>
      </c>
      <c r="AV29" s="104">
        <f t="shared" si="32"/>
        <v>0</v>
      </c>
      <c r="AW29" s="104">
        <f t="shared" si="32"/>
        <v>0</v>
      </c>
      <c r="AX29" s="104">
        <f t="shared" si="32"/>
        <v>0</v>
      </c>
      <c r="AY29" s="104">
        <f t="shared" si="32"/>
        <v>0</v>
      </c>
      <c r="AZ29" s="104">
        <f t="shared" si="32"/>
        <v>0</v>
      </c>
      <c r="BA29" s="104">
        <f t="shared" si="32"/>
        <v>0</v>
      </c>
      <c r="BB29" s="104">
        <f t="shared" si="32"/>
        <v>0</v>
      </c>
      <c r="BC29" s="104">
        <f t="shared" si="32"/>
        <v>0</v>
      </c>
      <c r="BD29" s="104">
        <f t="shared" si="32"/>
        <v>0</v>
      </c>
      <c r="BE29" s="104">
        <f t="shared" si="32"/>
        <v>0</v>
      </c>
      <c r="BF29" s="104">
        <f t="shared" si="32"/>
        <v>0</v>
      </c>
      <c r="BG29" s="104">
        <f t="shared" si="32"/>
        <v>0</v>
      </c>
      <c r="BH29" s="104">
        <f t="shared" si="32"/>
        <v>0</v>
      </c>
      <c r="BI29" s="104">
        <f t="shared" si="32"/>
        <v>0</v>
      </c>
      <c r="BJ29" s="104">
        <f t="shared" si="32"/>
        <v>0</v>
      </c>
      <c r="BK29" s="104">
        <f t="shared" si="32"/>
        <v>0</v>
      </c>
      <c r="BL29" s="104">
        <f t="shared" si="32"/>
        <v>0</v>
      </c>
      <c r="BM29" s="104">
        <f t="shared" si="32"/>
        <v>0</v>
      </c>
      <c r="BN29" s="104">
        <f t="shared" si="32"/>
        <v>0</v>
      </c>
      <c r="BO29" s="104">
        <f t="shared" si="32"/>
        <v>0</v>
      </c>
      <c r="BP29" s="104">
        <f t="shared" si="7"/>
        <v>0</v>
      </c>
    </row>
    <row r="30" spans="1:68" ht="45" x14ac:dyDescent="0.25">
      <c r="A30" s="31">
        <v>257</v>
      </c>
      <c r="B30" s="78" t="s">
        <v>901</v>
      </c>
      <c r="C30" s="31" t="s">
        <v>567</v>
      </c>
      <c r="D30" s="31" t="s">
        <v>568</v>
      </c>
      <c r="E30" s="31" t="s">
        <v>148</v>
      </c>
      <c r="F30" s="153">
        <v>0</v>
      </c>
      <c r="G30" s="107">
        <v>493</v>
      </c>
      <c r="H30" s="173">
        <f t="shared" si="8"/>
        <v>1</v>
      </c>
      <c r="I30" s="131">
        <v>0</v>
      </c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84">
        <f t="shared" si="5"/>
        <v>0</v>
      </c>
      <c r="AK30" s="188"/>
      <c r="AL30" s="104">
        <f t="shared" si="9"/>
        <v>0</v>
      </c>
      <c r="AM30" s="104">
        <f t="shared" si="10"/>
        <v>0</v>
      </c>
      <c r="AN30" s="103">
        <f t="shared" si="11"/>
        <v>0</v>
      </c>
      <c r="AO30" s="172"/>
      <c r="AP30" s="104">
        <f t="shared" ref="AP30:BO30" si="33">J30*$I$30</f>
        <v>0</v>
      </c>
      <c r="AQ30" s="104">
        <f t="shared" si="33"/>
        <v>0</v>
      </c>
      <c r="AR30" s="104">
        <f t="shared" si="33"/>
        <v>0</v>
      </c>
      <c r="AS30" s="104">
        <f t="shared" si="33"/>
        <v>0</v>
      </c>
      <c r="AT30" s="104">
        <f t="shared" si="33"/>
        <v>0</v>
      </c>
      <c r="AU30" s="104">
        <f t="shared" si="33"/>
        <v>0</v>
      </c>
      <c r="AV30" s="104">
        <f t="shared" si="33"/>
        <v>0</v>
      </c>
      <c r="AW30" s="104">
        <f t="shared" si="33"/>
        <v>0</v>
      </c>
      <c r="AX30" s="104">
        <f t="shared" si="33"/>
        <v>0</v>
      </c>
      <c r="AY30" s="104">
        <f t="shared" si="33"/>
        <v>0</v>
      </c>
      <c r="AZ30" s="104">
        <f t="shared" si="33"/>
        <v>0</v>
      </c>
      <c r="BA30" s="104">
        <f t="shared" si="33"/>
        <v>0</v>
      </c>
      <c r="BB30" s="104">
        <f t="shared" si="33"/>
        <v>0</v>
      </c>
      <c r="BC30" s="104">
        <f t="shared" si="33"/>
        <v>0</v>
      </c>
      <c r="BD30" s="104">
        <f t="shared" si="33"/>
        <v>0</v>
      </c>
      <c r="BE30" s="104">
        <f t="shared" si="33"/>
        <v>0</v>
      </c>
      <c r="BF30" s="104">
        <f t="shared" si="33"/>
        <v>0</v>
      </c>
      <c r="BG30" s="104">
        <f t="shared" si="33"/>
        <v>0</v>
      </c>
      <c r="BH30" s="104">
        <f t="shared" si="33"/>
        <v>0</v>
      </c>
      <c r="BI30" s="104">
        <f t="shared" si="33"/>
        <v>0</v>
      </c>
      <c r="BJ30" s="104">
        <f t="shared" si="33"/>
        <v>0</v>
      </c>
      <c r="BK30" s="104">
        <f t="shared" si="33"/>
        <v>0</v>
      </c>
      <c r="BL30" s="104">
        <f t="shared" si="33"/>
        <v>0</v>
      </c>
      <c r="BM30" s="104">
        <f t="shared" si="33"/>
        <v>0</v>
      </c>
      <c r="BN30" s="104">
        <f t="shared" si="33"/>
        <v>0</v>
      </c>
      <c r="BO30" s="104">
        <f t="shared" si="33"/>
        <v>0</v>
      </c>
      <c r="BP30" s="104">
        <f t="shared" si="7"/>
        <v>0</v>
      </c>
    </row>
    <row r="31" spans="1:68" ht="105" x14ac:dyDescent="0.25">
      <c r="A31" s="31">
        <v>258</v>
      </c>
      <c r="B31" s="78" t="s">
        <v>901</v>
      </c>
      <c r="C31" s="31" t="s">
        <v>569</v>
      </c>
      <c r="D31" s="31" t="s">
        <v>570</v>
      </c>
      <c r="E31" s="31" t="s">
        <v>148</v>
      </c>
      <c r="F31" s="153">
        <v>29</v>
      </c>
      <c r="G31" s="107">
        <v>602</v>
      </c>
      <c r="H31" s="173">
        <f t="shared" si="8"/>
        <v>0.19999999999999996</v>
      </c>
      <c r="I31" s="131">
        <v>481.6</v>
      </c>
      <c r="J31" s="226"/>
      <c r="K31" s="226"/>
      <c r="L31" s="226"/>
      <c r="M31" s="226"/>
      <c r="N31" s="226">
        <v>2</v>
      </c>
      <c r="O31" s="226">
        <v>2</v>
      </c>
      <c r="P31" s="226">
        <v>2</v>
      </c>
      <c r="Q31" s="226">
        <v>2</v>
      </c>
      <c r="R31" s="226">
        <v>2</v>
      </c>
      <c r="S31" s="226"/>
      <c r="T31" s="226">
        <v>2</v>
      </c>
      <c r="U31" s="226">
        <v>2</v>
      </c>
      <c r="V31" s="226"/>
      <c r="W31" s="226"/>
      <c r="X31" s="226"/>
      <c r="Y31" s="226">
        <v>2</v>
      </c>
      <c r="Z31" s="226">
        <v>2</v>
      </c>
      <c r="AA31" s="226">
        <v>4</v>
      </c>
      <c r="AB31" s="226"/>
      <c r="AC31" s="226">
        <v>4</v>
      </c>
      <c r="AD31" s="226"/>
      <c r="AE31" s="226"/>
      <c r="AF31" s="226"/>
      <c r="AG31" s="226">
        <v>2</v>
      </c>
      <c r="AH31" s="226"/>
      <c r="AI31" s="226"/>
      <c r="AJ31" s="184">
        <f t="shared" si="5"/>
        <v>28</v>
      </c>
      <c r="AK31" s="188"/>
      <c r="AL31" s="104">
        <f t="shared" si="9"/>
        <v>13484.800000000001</v>
      </c>
      <c r="AM31" s="104">
        <f t="shared" si="10"/>
        <v>8893.5466666666689</v>
      </c>
      <c r="AN31" s="103">
        <f t="shared" si="11"/>
        <v>4591.2533333333331</v>
      </c>
      <c r="AO31" s="172"/>
      <c r="AP31" s="104">
        <f>(J31*$I$31)/30*11</f>
        <v>0</v>
      </c>
      <c r="AQ31" s="104">
        <f t="shared" ref="AQ31:BO31" si="34">(K31*$I$31)/30*11</f>
        <v>0</v>
      </c>
      <c r="AR31" s="104">
        <f t="shared" si="34"/>
        <v>0</v>
      </c>
      <c r="AS31" s="104">
        <f t="shared" si="34"/>
        <v>0</v>
      </c>
      <c r="AT31" s="104">
        <f t="shared" si="34"/>
        <v>353.17333333333335</v>
      </c>
      <c r="AU31" s="104">
        <f t="shared" si="34"/>
        <v>353.17333333333335</v>
      </c>
      <c r="AV31" s="104">
        <f t="shared" si="34"/>
        <v>353.17333333333335</v>
      </c>
      <c r="AW31" s="104">
        <f t="shared" si="34"/>
        <v>353.17333333333335</v>
      </c>
      <c r="AX31" s="104">
        <f t="shared" si="34"/>
        <v>353.17333333333335</v>
      </c>
      <c r="AY31" s="104">
        <f t="shared" si="34"/>
        <v>0</v>
      </c>
      <c r="AZ31" s="104">
        <f t="shared" si="34"/>
        <v>353.17333333333335</v>
      </c>
      <c r="BA31" s="104">
        <f t="shared" si="34"/>
        <v>353.17333333333335</v>
      </c>
      <c r="BB31" s="104">
        <f t="shared" si="34"/>
        <v>0</v>
      </c>
      <c r="BC31" s="104">
        <f t="shared" si="34"/>
        <v>0</v>
      </c>
      <c r="BD31" s="104">
        <f t="shared" si="34"/>
        <v>0</v>
      </c>
      <c r="BE31" s="104">
        <f t="shared" si="34"/>
        <v>353.17333333333335</v>
      </c>
      <c r="BF31" s="104">
        <f t="shared" si="34"/>
        <v>353.17333333333335</v>
      </c>
      <c r="BG31" s="104">
        <f t="shared" si="34"/>
        <v>706.34666666666669</v>
      </c>
      <c r="BH31" s="104">
        <f t="shared" si="34"/>
        <v>0</v>
      </c>
      <c r="BI31" s="104">
        <f t="shared" si="34"/>
        <v>706.34666666666669</v>
      </c>
      <c r="BJ31" s="104">
        <f t="shared" si="34"/>
        <v>0</v>
      </c>
      <c r="BK31" s="104">
        <f t="shared" si="34"/>
        <v>0</v>
      </c>
      <c r="BL31" s="104">
        <f t="shared" si="34"/>
        <v>0</v>
      </c>
      <c r="BM31" s="104">
        <f t="shared" si="34"/>
        <v>353.17333333333335</v>
      </c>
      <c r="BN31" s="104">
        <f t="shared" si="34"/>
        <v>0</v>
      </c>
      <c r="BO31" s="104">
        <f t="shared" si="34"/>
        <v>0</v>
      </c>
      <c r="BP31" s="104">
        <f t="shared" si="7"/>
        <v>4944.4266666666663</v>
      </c>
    </row>
    <row r="32" spans="1:68" ht="105" x14ac:dyDescent="0.25">
      <c r="A32" s="31">
        <v>259</v>
      </c>
      <c r="B32" s="78" t="s">
        <v>901</v>
      </c>
      <c r="C32" s="31" t="s">
        <v>571</v>
      </c>
      <c r="D32" s="31" t="s">
        <v>572</v>
      </c>
      <c r="E32" s="31" t="s">
        <v>148</v>
      </c>
      <c r="F32" s="153">
        <v>29</v>
      </c>
      <c r="G32" s="107">
        <v>759</v>
      </c>
      <c r="H32" s="173">
        <f t="shared" si="8"/>
        <v>0.19999999999999993</v>
      </c>
      <c r="I32" s="131">
        <v>607.20000000000005</v>
      </c>
      <c r="J32" s="226"/>
      <c r="K32" s="226"/>
      <c r="L32" s="226">
        <v>2</v>
      </c>
      <c r="M32" s="226"/>
      <c r="N32" s="226">
        <v>1</v>
      </c>
      <c r="O32" s="226">
        <v>1</v>
      </c>
      <c r="P32" s="226">
        <v>1</v>
      </c>
      <c r="Q32" s="226">
        <v>1</v>
      </c>
      <c r="R32" s="226">
        <v>1</v>
      </c>
      <c r="S32" s="226"/>
      <c r="T32" s="226">
        <v>1</v>
      </c>
      <c r="U32" s="226">
        <v>1</v>
      </c>
      <c r="V32" s="226">
        <v>2</v>
      </c>
      <c r="W32" s="226">
        <v>1</v>
      </c>
      <c r="X32" s="226">
        <v>2</v>
      </c>
      <c r="Y32" s="226">
        <v>1</v>
      </c>
      <c r="Z32" s="226">
        <v>1</v>
      </c>
      <c r="AA32" s="226">
        <v>4</v>
      </c>
      <c r="AB32" s="226">
        <v>1</v>
      </c>
      <c r="AC32" s="226"/>
      <c r="AD32" s="226"/>
      <c r="AE32" s="226"/>
      <c r="AF32" s="226">
        <v>2</v>
      </c>
      <c r="AG32" s="226"/>
      <c r="AH32" s="226"/>
      <c r="AI32" s="226">
        <v>2</v>
      </c>
      <c r="AJ32" s="184">
        <f t="shared" si="5"/>
        <v>25</v>
      </c>
      <c r="AK32" s="188"/>
      <c r="AL32" s="104">
        <f t="shared" si="9"/>
        <v>15180.000000000002</v>
      </c>
      <c r="AM32" s="104">
        <f t="shared" si="10"/>
        <v>10059.280000000002</v>
      </c>
      <c r="AN32" s="103">
        <f t="shared" si="11"/>
        <v>5120.72</v>
      </c>
      <c r="AO32" s="172"/>
      <c r="AP32" s="104">
        <f>(J32*$I$32)/30*11</f>
        <v>0</v>
      </c>
      <c r="AQ32" s="104">
        <f t="shared" ref="AQ32:BO32" si="35">(K32*$I$32)/30*11</f>
        <v>0</v>
      </c>
      <c r="AR32" s="104">
        <f t="shared" si="35"/>
        <v>445.28000000000003</v>
      </c>
      <c r="AS32" s="104">
        <f t="shared" si="35"/>
        <v>0</v>
      </c>
      <c r="AT32" s="104">
        <f t="shared" si="35"/>
        <v>222.64000000000001</v>
      </c>
      <c r="AU32" s="104">
        <f t="shared" si="35"/>
        <v>222.64000000000001</v>
      </c>
      <c r="AV32" s="104">
        <f t="shared" si="35"/>
        <v>222.64000000000001</v>
      </c>
      <c r="AW32" s="104">
        <f t="shared" si="35"/>
        <v>222.64000000000001</v>
      </c>
      <c r="AX32" s="104">
        <f t="shared" si="35"/>
        <v>222.64000000000001</v>
      </c>
      <c r="AY32" s="104">
        <f t="shared" si="35"/>
        <v>0</v>
      </c>
      <c r="AZ32" s="104">
        <f t="shared" si="35"/>
        <v>222.64000000000001</v>
      </c>
      <c r="BA32" s="104">
        <f t="shared" si="35"/>
        <v>222.64000000000001</v>
      </c>
      <c r="BB32" s="104">
        <f t="shared" si="35"/>
        <v>445.28000000000003</v>
      </c>
      <c r="BC32" s="104">
        <f t="shared" si="35"/>
        <v>222.64000000000001</v>
      </c>
      <c r="BD32" s="104">
        <f t="shared" si="35"/>
        <v>445.28000000000003</v>
      </c>
      <c r="BE32" s="104">
        <f t="shared" si="35"/>
        <v>222.64000000000001</v>
      </c>
      <c r="BF32" s="104">
        <f t="shared" si="35"/>
        <v>222.64000000000001</v>
      </c>
      <c r="BG32" s="104">
        <f t="shared" si="35"/>
        <v>890.56000000000006</v>
      </c>
      <c r="BH32" s="104">
        <f t="shared" si="35"/>
        <v>222.64000000000001</v>
      </c>
      <c r="BI32" s="104">
        <f t="shared" si="35"/>
        <v>0</v>
      </c>
      <c r="BJ32" s="104">
        <f t="shared" si="35"/>
        <v>0</v>
      </c>
      <c r="BK32" s="104">
        <f t="shared" si="35"/>
        <v>0</v>
      </c>
      <c r="BL32" s="104">
        <f t="shared" si="35"/>
        <v>445.28000000000003</v>
      </c>
      <c r="BM32" s="104">
        <f t="shared" si="35"/>
        <v>0</v>
      </c>
      <c r="BN32" s="104">
        <f t="shared" si="35"/>
        <v>0</v>
      </c>
      <c r="BO32" s="104">
        <f t="shared" si="35"/>
        <v>445.28000000000003</v>
      </c>
      <c r="BP32" s="104">
        <f t="shared" si="7"/>
        <v>5566</v>
      </c>
    </row>
    <row r="33" spans="1:68" ht="150" x14ac:dyDescent="0.25">
      <c r="A33" s="31">
        <v>260</v>
      </c>
      <c r="B33" s="78" t="s">
        <v>901</v>
      </c>
      <c r="C33" s="31" t="s">
        <v>573</v>
      </c>
      <c r="D33" s="31" t="s">
        <v>574</v>
      </c>
      <c r="E33" s="31" t="s">
        <v>148</v>
      </c>
      <c r="F33" s="153">
        <v>27</v>
      </c>
      <c r="G33" s="107">
        <v>297</v>
      </c>
      <c r="H33" s="173">
        <f t="shared" si="8"/>
        <v>0.2</v>
      </c>
      <c r="I33" s="131">
        <v>237.6</v>
      </c>
      <c r="J33" s="226"/>
      <c r="K33" s="226"/>
      <c r="L33" s="226"/>
      <c r="M33" s="226"/>
      <c r="N33" s="226"/>
      <c r="O33" s="226"/>
      <c r="P33" s="226">
        <v>1</v>
      </c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  <c r="AD33" s="226">
        <v>2</v>
      </c>
      <c r="AE33" s="226"/>
      <c r="AF33" s="226"/>
      <c r="AG33" s="226"/>
      <c r="AH33" s="226"/>
      <c r="AI33" s="226"/>
      <c r="AJ33" s="184">
        <f t="shared" si="5"/>
        <v>3</v>
      </c>
      <c r="AK33" s="188"/>
      <c r="AL33" s="104">
        <f t="shared" si="9"/>
        <v>712.8</v>
      </c>
      <c r="AM33" s="104">
        <f t="shared" si="10"/>
        <v>451.43999999999994</v>
      </c>
      <c r="AN33" s="103">
        <f t="shared" si="11"/>
        <v>261.36</v>
      </c>
      <c r="AO33" s="172"/>
      <c r="AP33" s="104">
        <f>(J33*$I$33)/30*11</f>
        <v>0</v>
      </c>
      <c r="AQ33" s="104">
        <f t="shared" ref="AQ33:BO33" si="36">(K33*$I$33)/30*11</f>
        <v>0</v>
      </c>
      <c r="AR33" s="104">
        <f t="shared" si="36"/>
        <v>0</v>
      </c>
      <c r="AS33" s="104">
        <f t="shared" si="36"/>
        <v>0</v>
      </c>
      <c r="AT33" s="104">
        <f t="shared" si="36"/>
        <v>0</v>
      </c>
      <c r="AU33" s="104">
        <f t="shared" si="36"/>
        <v>0</v>
      </c>
      <c r="AV33" s="104">
        <f t="shared" si="36"/>
        <v>87.12</v>
      </c>
      <c r="AW33" s="104">
        <f t="shared" si="36"/>
        <v>0</v>
      </c>
      <c r="AX33" s="104">
        <f t="shared" si="36"/>
        <v>0</v>
      </c>
      <c r="AY33" s="104">
        <f t="shared" si="36"/>
        <v>0</v>
      </c>
      <c r="AZ33" s="104">
        <f t="shared" si="36"/>
        <v>0</v>
      </c>
      <c r="BA33" s="104">
        <f t="shared" si="36"/>
        <v>0</v>
      </c>
      <c r="BB33" s="104">
        <f t="shared" si="36"/>
        <v>0</v>
      </c>
      <c r="BC33" s="104">
        <f t="shared" si="36"/>
        <v>0</v>
      </c>
      <c r="BD33" s="104">
        <f t="shared" si="36"/>
        <v>0</v>
      </c>
      <c r="BE33" s="104">
        <f t="shared" si="36"/>
        <v>0</v>
      </c>
      <c r="BF33" s="104">
        <f t="shared" si="36"/>
        <v>0</v>
      </c>
      <c r="BG33" s="104">
        <f t="shared" si="36"/>
        <v>0</v>
      </c>
      <c r="BH33" s="104">
        <f t="shared" si="36"/>
        <v>0</v>
      </c>
      <c r="BI33" s="104">
        <f t="shared" si="36"/>
        <v>0</v>
      </c>
      <c r="BJ33" s="104">
        <f t="shared" si="36"/>
        <v>174.24</v>
      </c>
      <c r="BK33" s="104">
        <f t="shared" si="36"/>
        <v>0</v>
      </c>
      <c r="BL33" s="104">
        <f t="shared" si="36"/>
        <v>0</v>
      </c>
      <c r="BM33" s="104">
        <f t="shared" si="36"/>
        <v>0</v>
      </c>
      <c r="BN33" s="104">
        <f t="shared" si="36"/>
        <v>0</v>
      </c>
      <c r="BO33" s="104">
        <f t="shared" si="36"/>
        <v>0</v>
      </c>
      <c r="BP33" s="104">
        <f t="shared" si="7"/>
        <v>261.36</v>
      </c>
    </row>
    <row r="34" spans="1:68" ht="150" hidden="1" x14ac:dyDescent="0.25">
      <c r="A34" s="31">
        <v>261</v>
      </c>
      <c r="B34" s="78" t="s">
        <v>901</v>
      </c>
      <c r="C34" s="31" t="s">
        <v>575</v>
      </c>
      <c r="D34" s="31" t="s">
        <v>576</v>
      </c>
      <c r="E34" s="31" t="s">
        <v>148</v>
      </c>
      <c r="F34" s="153">
        <v>27</v>
      </c>
      <c r="G34" s="107">
        <v>453</v>
      </c>
      <c r="H34" s="173">
        <f>+(G34-I34)/G34</f>
        <v>0.20000000000000004</v>
      </c>
      <c r="I34" s="131">
        <v>362.4</v>
      </c>
      <c r="J34" s="243">
        <v>12.25</v>
      </c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>
        <v>1</v>
      </c>
      <c r="AC34" s="226"/>
      <c r="AD34" s="226"/>
      <c r="AE34" s="226">
        <v>2</v>
      </c>
      <c r="AF34" s="226"/>
      <c r="AG34" s="226"/>
      <c r="AH34" s="226"/>
      <c r="AI34" s="226"/>
      <c r="AJ34" s="184">
        <f t="shared" si="5"/>
        <v>15.25</v>
      </c>
      <c r="AK34" s="188"/>
      <c r="AL34" s="104">
        <f t="shared" si="9"/>
        <v>5526.5999999999995</v>
      </c>
      <c r="AM34" s="104">
        <f t="shared" si="10"/>
        <v>3500.1799999999994</v>
      </c>
      <c r="AN34" s="103">
        <f t="shared" si="11"/>
        <v>2026.4199999999998</v>
      </c>
      <c r="AO34" s="172"/>
      <c r="AP34" s="104">
        <f>(J34*$I$34)/30*11</f>
        <v>1627.78</v>
      </c>
      <c r="AQ34" s="104">
        <f t="shared" ref="AQ34:BO34" si="37">(K34*$I$34)/30*11</f>
        <v>0</v>
      </c>
      <c r="AR34" s="104">
        <f t="shared" si="37"/>
        <v>0</v>
      </c>
      <c r="AS34" s="104">
        <f t="shared" si="37"/>
        <v>0</v>
      </c>
      <c r="AT34" s="104">
        <f t="shared" si="37"/>
        <v>0</v>
      </c>
      <c r="AU34" s="104">
        <f t="shared" si="37"/>
        <v>0</v>
      </c>
      <c r="AV34" s="104">
        <f t="shared" si="37"/>
        <v>0</v>
      </c>
      <c r="AW34" s="104">
        <f t="shared" si="37"/>
        <v>0</v>
      </c>
      <c r="AX34" s="104">
        <f t="shared" si="37"/>
        <v>0</v>
      </c>
      <c r="AY34" s="104">
        <f t="shared" si="37"/>
        <v>0</v>
      </c>
      <c r="AZ34" s="104">
        <f t="shared" si="37"/>
        <v>0</v>
      </c>
      <c r="BA34" s="104">
        <f t="shared" si="37"/>
        <v>0</v>
      </c>
      <c r="BB34" s="104">
        <f t="shared" si="37"/>
        <v>0</v>
      </c>
      <c r="BC34" s="104">
        <f t="shared" si="37"/>
        <v>0</v>
      </c>
      <c r="BD34" s="104">
        <f t="shared" si="37"/>
        <v>0</v>
      </c>
      <c r="BE34" s="104">
        <f t="shared" si="37"/>
        <v>0</v>
      </c>
      <c r="BF34" s="104">
        <f t="shared" si="37"/>
        <v>0</v>
      </c>
      <c r="BG34" s="104">
        <f t="shared" si="37"/>
        <v>0</v>
      </c>
      <c r="BH34" s="104">
        <f t="shared" si="37"/>
        <v>132.88</v>
      </c>
      <c r="BI34" s="104">
        <f t="shared" si="37"/>
        <v>0</v>
      </c>
      <c r="BJ34" s="104">
        <f t="shared" si="37"/>
        <v>0</v>
      </c>
      <c r="BK34" s="104">
        <f t="shared" si="37"/>
        <v>265.76</v>
      </c>
      <c r="BL34" s="104">
        <f t="shared" si="37"/>
        <v>0</v>
      </c>
      <c r="BM34" s="104">
        <f t="shared" si="37"/>
        <v>0</v>
      </c>
      <c r="BN34" s="104">
        <f t="shared" si="37"/>
        <v>0</v>
      </c>
      <c r="BO34" s="104">
        <f t="shared" si="37"/>
        <v>0</v>
      </c>
      <c r="BP34" s="104">
        <f t="shared" si="7"/>
        <v>2026.4199999999998</v>
      </c>
    </row>
    <row r="35" spans="1:68" ht="60" hidden="1" x14ac:dyDescent="0.25">
      <c r="A35" s="242">
        <v>262</v>
      </c>
      <c r="B35" s="78" t="s">
        <v>901</v>
      </c>
      <c r="C35" s="31" t="s">
        <v>577</v>
      </c>
      <c r="D35" s="31" t="s">
        <v>578</v>
      </c>
      <c r="E35" s="31" t="s">
        <v>148</v>
      </c>
      <c r="F35" s="153">
        <v>0</v>
      </c>
      <c r="G35" s="107">
        <v>555</v>
      </c>
      <c r="H35" s="173">
        <f t="shared" si="8"/>
        <v>1</v>
      </c>
      <c r="I35" s="131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184">
        <f t="shared" si="5"/>
        <v>0</v>
      </c>
      <c r="AK35" s="188"/>
      <c r="AL35" s="104">
        <f t="shared" si="9"/>
        <v>0</v>
      </c>
      <c r="AM35" s="104">
        <f t="shared" si="10"/>
        <v>0</v>
      </c>
      <c r="AN35" s="103">
        <f t="shared" si="11"/>
        <v>0</v>
      </c>
      <c r="AO35" s="172"/>
      <c r="AP35" s="104">
        <f t="shared" ref="AP35:BO35" si="38">J35*$I$35</f>
        <v>0</v>
      </c>
      <c r="AQ35" s="104">
        <f t="shared" si="38"/>
        <v>0</v>
      </c>
      <c r="AR35" s="104">
        <f t="shared" si="38"/>
        <v>0</v>
      </c>
      <c r="AS35" s="104">
        <f t="shared" si="38"/>
        <v>0</v>
      </c>
      <c r="AT35" s="104">
        <f t="shared" si="38"/>
        <v>0</v>
      </c>
      <c r="AU35" s="104">
        <f t="shared" si="38"/>
        <v>0</v>
      </c>
      <c r="AV35" s="104">
        <f t="shared" si="38"/>
        <v>0</v>
      </c>
      <c r="AW35" s="104">
        <f t="shared" si="38"/>
        <v>0</v>
      </c>
      <c r="AX35" s="104">
        <f t="shared" si="38"/>
        <v>0</v>
      </c>
      <c r="AY35" s="104">
        <f t="shared" si="38"/>
        <v>0</v>
      </c>
      <c r="AZ35" s="104">
        <f t="shared" si="38"/>
        <v>0</v>
      </c>
      <c r="BA35" s="104">
        <f t="shared" si="38"/>
        <v>0</v>
      </c>
      <c r="BB35" s="104">
        <f t="shared" si="38"/>
        <v>0</v>
      </c>
      <c r="BC35" s="104">
        <f t="shared" si="38"/>
        <v>0</v>
      </c>
      <c r="BD35" s="104">
        <f t="shared" si="38"/>
        <v>0</v>
      </c>
      <c r="BE35" s="104">
        <f t="shared" si="38"/>
        <v>0</v>
      </c>
      <c r="BF35" s="104">
        <f t="shared" si="38"/>
        <v>0</v>
      </c>
      <c r="BG35" s="104">
        <f t="shared" si="38"/>
        <v>0</v>
      </c>
      <c r="BH35" s="104">
        <f t="shared" si="38"/>
        <v>0</v>
      </c>
      <c r="BI35" s="104">
        <f t="shared" si="38"/>
        <v>0</v>
      </c>
      <c r="BJ35" s="104">
        <f t="shared" si="38"/>
        <v>0</v>
      </c>
      <c r="BK35" s="104">
        <f t="shared" si="38"/>
        <v>0</v>
      </c>
      <c r="BL35" s="104">
        <f t="shared" si="38"/>
        <v>0</v>
      </c>
      <c r="BM35" s="104">
        <f t="shared" si="38"/>
        <v>0</v>
      </c>
      <c r="BN35" s="104">
        <f t="shared" si="38"/>
        <v>0</v>
      </c>
      <c r="BO35" s="104">
        <f t="shared" si="38"/>
        <v>0</v>
      </c>
      <c r="BP35" s="104">
        <f t="shared" si="7"/>
        <v>0</v>
      </c>
    </row>
    <row r="36" spans="1:68" ht="90" hidden="1" x14ac:dyDescent="0.25">
      <c r="A36" s="31">
        <v>263</v>
      </c>
      <c r="B36" s="78" t="s">
        <v>901</v>
      </c>
      <c r="C36" s="31" t="s">
        <v>579</v>
      </c>
      <c r="D36" s="31" t="s">
        <v>580</v>
      </c>
      <c r="E36" s="31" t="s">
        <v>148</v>
      </c>
      <c r="F36" s="153">
        <v>0</v>
      </c>
      <c r="G36" s="107">
        <v>1250</v>
      </c>
      <c r="H36" s="173">
        <f t="shared" si="8"/>
        <v>1</v>
      </c>
      <c r="I36" s="131">
        <v>0</v>
      </c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184">
        <f t="shared" si="5"/>
        <v>0</v>
      </c>
      <c r="AK36" s="188"/>
      <c r="AL36" s="104">
        <f t="shared" si="9"/>
        <v>0</v>
      </c>
      <c r="AM36" s="104">
        <f t="shared" si="10"/>
        <v>0</v>
      </c>
      <c r="AN36" s="103">
        <f t="shared" si="11"/>
        <v>0</v>
      </c>
      <c r="AO36" s="172"/>
      <c r="AP36" s="104">
        <f t="shared" ref="AP36:BO36" si="39">J36*$I$36</f>
        <v>0</v>
      </c>
      <c r="AQ36" s="104">
        <f t="shared" si="39"/>
        <v>0</v>
      </c>
      <c r="AR36" s="104">
        <f t="shared" si="39"/>
        <v>0</v>
      </c>
      <c r="AS36" s="104">
        <f t="shared" si="39"/>
        <v>0</v>
      </c>
      <c r="AT36" s="104">
        <f t="shared" si="39"/>
        <v>0</v>
      </c>
      <c r="AU36" s="104">
        <f t="shared" si="39"/>
        <v>0</v>
      </c>
      <c r="AV36" s="104">
        <f t="shared" si="39"/>
        <v>0</v>
      </c>
      <c r="AW36" s="104">
        <f t="shared" si="39"/>
        <v>0</v>
      </c>
      <c r="AX36" s="104">
        <f t="shared" si="39"/>
        <v>0</v>
      </c>
      <c r="AY36" s="104">
        <f t="shared" si="39"/>
        <v>0</v>
      </c>
      <c r="AZ36" s="104">
        <f t="shared" si="39"/>
        <v>0</v>
      </c>
      <c r="BA36" s="104">
        <f t="shared" si="39"/>
        <v>0</v>
      </c>
      <c r="BB36" s="104">
        <f t="shared" si="39"/>
        <v>0</v>
      </c>
      <c r="BC36" s="104">
        <f t="shared" si="39"/>
        <v>0</v>
      </c>
      <c r="BD36" s="104">
        <f t="shared" si="39"/>
        <v>0</v>
      </c>
      <c r="BE36" s="104">
        <f t="shared" si="39"/>
        <v>0</v>
      </c>
      <c r="BF36" s="104">
        <f t="shared" si="39"/>
        <v>0</v>
      </c>
      <c r="BG36" s="104">
        <f t="shared" si="39"/>
        <v>0</v>
      </c>
      <c r="BH36" s="104">
        <f t="shared" si="39"/>
        <v>0</v>
      </c>
      <c r="BI36" s="104">
        <f t="shared" si="39"/>
        <v>0</v>
      </c>
      <c r="BJ36" s="104">
        <f t="shared" si="39"/>
        <v>0</v>
      </c>
      <c r="BK36" s="104">
        <f t="shared" si="39"/>
        <v>0</v>
      </c>
      <c r="BL36" s="104">
        <f t="shared" si="39"/>
        <v>0</v>
      </c>
      <c r="BM36" s="104">
        <f t="shared" si="39"/>
        <v>0</v>
      </c>
      <c r="BN36" s="104">
        <f t="shared" si="39"/>
        <v>0</v>
      </c>
      <c r="BO36" s="104">
        <f t="shared" si="39"/>
        <v>0</v>
      </c>
      <c r="BP36" s="104">
        <f t="shared" si="7"/>
        <v>0</v>
      </c>
    </row>
    <row r="37" spans="1:68" ht="90" x14ac:dyDescent="0.25">
      <c r="A37" s="31">
        <v>264</v>
      </c>
      <c r="B37" s="78" t="s">
        <v>901</v>
      </c>
      <c r="C37" s="31" t="s">
        <v>581</v>
      </c>
      <c r="D37" s="31" t="s">
        <v>582</v>
      </c>
      <c r="E37" s="31" t="s">
        <v>148</v>
      </c>
      <c r="F37" s="153">
        <v>0</v>
      </c>
      <c r="G37" s="107">
        <v>1436</v>
      </c>
      <c r="H37" s="173">
        <f t="shared" si="8"/>
        <v>1</v>
      </c>
      <c r="I37" s="131">
        <v>0</v>
      </c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>
        <v>1</v>
      </c>
      <c r="AB37" s="226"/>
      <c r="AC37" s="226"/>
      <c r="AD37" s="226">
        <v>1</v>
      </c>
      <c r="AE37" s="226"/>
      <c r="AF37" s="226"/>
      <c r="AG37" s="226"/>
      <c r="AH37" s="226"/>
      <c r="AI37" s="226"/>
      <c r="AJ37" s="184">
        <f t="shared" si="5"/>
        <v>2</v>
      </c>
      <c r="AK37" s="188"/>
      <c r="AL37" s="104">
        <f t="shared" si="9"/>
        <v>0</v>
      </c>
      <c r="AM37" s="104">
        <f t="shared" si="10"/>
        <v>0</v>
      </c>
      <c r="AN37" s="103">
        <f t="shared" si="11"/>
        <v>0</v>
      </c>
      <c r="AO37" s="172"/>
      <c r="AP37" s="104">
        <f t="shared" ref="AP37:BO37" si="40">J37*$I$37</f>
        <v>0</v>
      </c>
      <c r="AQ37" s="104">
        <f t="shared" si="40"/>
        <v>0</v>
      </c>
      <c r="AR37" s="104">
        <f t="shared" si="40"/>
        <v>0</v>
      </c>
      <c r="AS37" s="104">
        <f t="shared" si="40"/>
        <v>0</v>
      </c>
      <c r="AT37" s="104">
        <f t="shared" si="40"/>
        <v>0</v>
      </c>
      <c r="AU37" s="104">
        <f t="shared" si="40"/>
        <v>0</v>
      </c>
      <c r="AV37" s="104">
        <f t="shared" si="40"/>
        <v>0</v>
      </c>
      <c r="AW37" s="104">
        <f t="shared" si="40"/>
        <v>0</v>
      </c>
      <c r="AX37" s="104">
        <f t="shared" si="40"/>
        <v>0</v>
      </c>
      <c r="AY37" s="104">
        <f t="shared" si="40"/>
        <v>0</v>
      </c>
      <c r="AZ37" s="104">
        <f t="shared" si="40"/>
        <v>0</v>
      </c>
      <c r="BA37" s="104">
        <f t="shared" si="40"/>
        <v>0</v>
      </c>
      <c r="BB37" s="104">
        <f t="shared" si="40"/>
        <v>0</v>
      </c>
      <c r="BC37" s="104">
        <f t="shared" si="40"/>
        <v>0</v>
      </c>
      <c r="BD37" s="104">
        <f t="shared" si="40"/>
        <v>0</v>
      </c>
      <c r="BE37" s="104">
        <f t="shared" si="40"/>
        <v>0</v>
      </c>
      <c r="BF37" s="104">
        <f t="shared" si="40"/>
        <v>0</v>
      </c>
      <c r="BG37" s="104">
        <f t="shared" si="40"/>
        <v>0</v>
      </c>
      <c r="BH37" s="104">
        <f t="shared" si="40"/>
        <v>0</v>
      </c>
      <c r="BI37" s="104">
        <f t="shared" si="40"/>
        <v>0</v>
      </c>
      <c r="BJ37" s="104">
        <f t="shared" si="40"/>
        <v>0</v>
      </c>
      <c r="BK37" s="104">
        <f t="shared" si="40"/>
        <v>0</v>
      </c>
      <c r="BL37" s="104">
        <f t="shared" si="40"/>
        <v>0</v>
      </c>
      <c r="BM37" s="104">
        <f t="shared" si="40"/>
        <v>0</v>
      </c>
      <c r="BN37" s="104">
        <f t="shared" si="40"/>
        <v>0</v>
      </c>
      <c r="BO37" s="104">
        <f t="shared" si="40"/>
        <v>0</v>
      </c>
      <c r="BP37" s="104">
        <f t="shared" si="7"/>
        <v>0</v>
      </c>
    </row>
    <row r="38" spans="1:68" ht="150" x14ac:dyDescent="0.25">
      <c r="A38" s="31">
        <v>265</v>
      </c>
      <c r="B38" s="78" t="s">
        <v>901</v>
      </c>
      <c r="C38" s="31" t="s">
        <v>583</v>
      </c>
      <c r="D38" s="31" t="s">
        <v>584</v>
      </c>
      <c r="E38" s="31" t="s">
        <v>148</v>
      </c>
      <c r="F38" s="153">
        <v>2</v>
      </c>
      <c r="G38" s="107">
        <v>786</v>
      </c>
      <c r="H38" s="173">
        <f t="shared" si="8"/>
        <v>0.20000000000000007</v>
      </c>
      <c r="I38" s="131">
        <v>628.79999999999995</v>
      </c>
      <c r="J38" s="226"/>
      <c r="K38" s="226"/>
      <c r="L38" s="226">
        <v>1</v>
      </c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>
        <v>2</v>
      </c>
      <c r="AF38" s="226"/>
      <c r="AG38" s="226"/>
      <c r="AH38" s="226"/>
      <c r="AI38" s="226"/>
      <c r="AJ38" s="184">
        <f t="shared" si="5"/>
        <v>3</v>
      </c>
      <c r="AK38" s="188"/>
      <c r="AL38" s="104">
        <f t="shared" si="9"/>
        <v>1886.3999999999999</v>
      </c>
      <c r="AM38" s="104">
        <f t="shared" si="10"/>
        <v>0</v>
      </c>
      <c r="AN38" s="103">
        <f t="shared" si="11"/>
        <v>1886.3999999999999</v>
      </c>
      <c r="AO38" s="172"/>
      <c r="AP38" s="104">
        <f t="shared" ref="AP38:BO38" si="41">J38*$I$38</f>
        <v>0</v>
      </c>
      <c r="AQ38" s="104">
        <f t="shared" si="41"/>
        <v>0</v>
      </c>
      <c r="AR38" s="104">
        <f t="shared" si="41"/>
        <v>628.79999999999995</v>
      </c>
      <c r="AS38" s="104">
        <f t="shared" si="41"/>
        <v>0</v>
      </c>
      <c r="AT38" s="104">
        <f t="shared" si="41"/>
        <v>0</v>
      </c>
      <c r="AU38" s="104">
        <f t="shared" si="41"/>
        <v>0</v>
      </c>
      <c r="AV38" s="104">
        <f t="shared" si="41"/>
        <v>0</v>
      </c>
      <c r="AW38" s="104">
        <f t="shared" si="41"/>
        <v>0</v>
      </c>
      <c r="AX38" s="104">
        <f t="shared" si="41"/>
        <v>0</v>
      </c>
      <c r="AY38" s="104">
        <f t="shared" si="41"/>
        <v>0</v>
      </c>
      <c r="AZ38" s="104">
        <f t="shared" si="41"/>
        <v>0</v>
      </c>
      <c r="BA38" s="104">
        <f t="shared" si="41"/>
        <v>0</v>
      </c>
      <c r="BB38" s="104">
        <f t="shared" si="41"/>
        <v>0</v>
      </c>
      <c r="BC38" s="104">
        <f t="shared" si="41"/>
        <v>0</v>
      </c>
      <c r="BD38" s="104">
        <f t="shared" si="41"/>
        <v>0</v>
      </c>
      <c r="BE38" s="104">
        <f t="shared" si="41"/>
        <v>0</v>
      </c>
      <c r="BF38" s="104">
        <f t="shared" si="41"/>
        <v>0</v>
      </c>
      <c r="BG38" s="104">
        <f t="shared" si="41"/>
        <v>0</v>
      </c>
      <c r="BH38" s="104">
        <f t="shared" si="41"/>
        <v>0</v>
      </c>
      <c r="BI38" s="104">
        <f t="shared" si="41"/>
        <v>0</v>
      </c>
      <c r="BJ38" s="104">
        <f t="shared" si="41"/>
        <v>0</v>
      </c>
      <c r="BK38" s="104">
        <f t="shared" si="41"/>
        <v>1257.5999999999999</v>
      </c>
      <c r="BL38" s="104">
        <f t="shared" si="41"/>
        <v>0</v>
      </c>
      <c r="BM38" s="104">
        <f t="shared" si="41"/>
        <v>0</v>
      </c>
      <c r="BN38" s="104">
        <f t="shared" si="41"/>
        <v>0</v>
      </c>
      <c r="BO38" s="104">
        <f t="shared" si="41"/>
        <v>0</v>
      </c>
      <c r="BP38" s="104">
        <f t="shared" si="7"/>
        <v>1886.3999999999999</v>
      </c>
    </row>
    <row r="39" spans="1:68" ht="30" x14ac:dyDescent="0.25">
      <c r="A39" s="31">
        <v>266</v>
      </c>
      <c r="B39" s="78" t="s">
        <v>901</v>
      </c>
      <c r="C39" s="31" t="s">
        <v>585</v>
      </c>
      <c r="D39" s="31" t="s">
        <v>586</v>
      </c>
      <c r="E39" s="31" t="s">
        <v>148</v>
      </c>
      <c r="F39" s="153">
        <v>1</v>
      </c>
      <c r="G39" s="107">
        <v>453</v>
      </c>
      <c r="H39" s="173">
        <f t="shared" si="8"/>
        <v>0.20000000000000004</v>
      </c>
      <c r="I39" s="131">
        <v>362.4</v>
      </c>
      <c r="J39" s="226"/>
      <c r="K39" s="226"/>
      <c r="L39" s="226"/>
      <c r="M39" s="226"/>
      <c r="N39" s="226">
        <v>1</v>
      </c>
      <c r="O39" s="226">
        <v>1</v>
      </c>
      <c r="P39" s="226">
        <v>1</v>
      </c>
      <c r="Q39" s="226">
        <v>1</v>
      </c>
      <c r="R39" s="226">
        <v>1</v>
      </c>
      <c r="S39" s="226"/>
      <c r="T39" s="226">
        <v>1</v>
      </c>
      <c r="U39" s="226">
        <v>1</v>
      </c>
      <c r="V39" s="226"/>
      <c r="W39" s="226"/>
      <c r="X39" s="226"/>
      <c r="Y39" s="226">
        <v>1</v>
      </c>
      <c r="Z39" s="226">
        <v>1</v>
      </c>
      <c r="AA39" s="226"/>
      <c r="AB39" s="226">
        <v>1</v>
      </c>
      <c r="AC39" s="226"/>
      <c r="AD39" s="226">
        <v>2</v>
      </c>
      <c r="AE39" s="226">
        <v>1</v>
      </c>
      <c r="AF39" s="226"/>
      <c r="AG39" s="226"/>
      <c r="AH39" s="226"/>
      <c r="AI39" s="226">
        <v>1</v>
      </c>
      <c r="AJ39" s="184">
        <f t="shared" si="5"/>
        <v>14</v>
      </c>
      <c r="AK39" s="188"/>
      <c r="AL39" s="104">
        <f t="shared" si="9"/>
        <v>5073.5999999999995</v>
      </c>
      <c r="AM39" s="104">
        <f t="shared" si="10"/>
        <v>3346.1599999999994</v>
      </c>
      <c r="AN39" s="103">
        <f t="shared" si="11"/>
        <v>1727.44</v>
      </c>
      <c r="AO39" s="172"/>
      <c r="AP39" s="104">
        <f>(J39*$I$39)/30*11</f>
        <v>0</v>
      </c>
      <c r="AQ39" s="104">
        <f t="shared" ref="AQ39:BO39" si="42">(K39*$I$39)/30*11</f>
        <v>0</v>
      </c>
      <c r="AR39" s="104">
        <f t="shared" si="42"/>
        <v>0</v>
      </c>
      <c r="AS39" s="104">
        <f t="shared" si="42"/>
        <v>0</v>
      </c>
      <c r="AT39" s="104">
        <f t="shared" si="42"/>
        <v>132.88</v>
      </c>
      <c r="AU39" s="104">
        <f t="shared" si="42"/>
        <v>132.88</v>
      </c>
      <c r="AV39" s="104">
        <f t="shared" si="42"/>
        <v>132.88</v>
      </c>
      <c r="AW39" s="104">
        <f t="shared" si="42"/>
        <v>132.88</v>
      </c>
      <c r="AX39" s="104">
        <f t="shared" si="42"/>
        <v>132.88</v>
      </c>
      <c r="AY39" s="104">
        <f t="shared" si="42"/>
        <v>0</v>
      </c>
      <c r="AZ39" s="104">
        <f t="shared" si="42"/>
        <v>132.88</v>
      </c>
      <c r="BA39" s="104">
        <f t="shared" si="42"/>
        <v>132.88</v>
      </c>
      <c r="BB39" s="104">
        <f t="shared" si="42"/>
        <v>0</v>
      </c>
      <c r="BC39" s="104">
        <f t="shared" si="42"/>
        <v>0</v>
      </c>
      <c r="BD39" s="104">
        <f t="shared" si="42"/>
        <v>0</v>
      </c>
      <c r="BE39" s="104">
        <f t="shared" si="42"/>
        <v>132.88</v>
      </c>
      <c r="BF39" s="104">
        <f t="shared" si="42"/>
        <v>132.88</v>
      </c>
      <c r="BG39" s="104">
        <f t="shared" si="42"/>
        <v>0</v>
      </c>
      <c r="BH39" s="104">
        <f t="shared" si="42"/>
        <v>132.88</v>
      </c>
      <c r="BI39" s="104">
        <f t="shared" si="42"/>
        <v>0</v>
      </c>
      <c r="BJ39" s="104">
        <f t="shared" si="42"/>
        <v>265.76</v>
      </c>
      <c r="BK39" s="104">
        <f t="shared" si="42"/>
        <v>132.88</v>
      </c>
      <c r="BL39" s="104">
        <f t="shared" si="42"/>
        <v>0</v>
      </c>
      <c r="BM39" s="104">
        <f t="shared" si="42"/>
        <v>0</v>
      </c>
      <c r="BN39" s="104">
        <f t="shared" si="42"/>
        <v>0</v>
      </c>
      <c r="BO39" s="104">
        <f t="shared" si="42"/>
        <v>132.88</v>
      </c>
      <c r="BP39" s="104">
        <f t="shared" si="7"/>
        <v>1860.3200000000002</v>
      </c>
    </row>
    <row r="40" spans="1:68" ht="90" hidden="1" x14ac:dyDescent="0.25">
      <c r="A40" s="31">
        <v>267</v>
      </c>
      <c r="B40" s="78" t="s">
        <v>901</v>
      </c>
      <c r="C40" s="31" t="s">
        <v>587</v>
      </c>
      <c r="D40" s="31" t="s">
        <v>588</v>
      </c>
      <c r="E40" s="31" t="s">
        <v>148</v>
      </c>
      <c r="F40" s="153">
        <v>78</v>
      </c>
      <c r="G40" s="107">
        <v>5963</v>
      </c>
      <c r="H40" s="173">
        <f t="shared" si="8"/>
        <v>0.20000000000000007</v>
      </c>
      <c r="I40" s="131">
        <v>4770.3999999999996</v>
      </c>
      <c r="J40" s="226">
        <v>8</v>
      </c>
      <c r="K40" s="226">
        <v>5</v>
      </c>
      <c r="L40" s="226">
        <v>3</v>
      </c>
      <c r="M40" s="226">
        <v>1</v>
      </c>
      <c r="N40" s="226">
        <v>4</v>
      </c>
      <c r="O40" s="226">
        <v>4</v>
      </c>
      <c r="P40" s="226">
        <v>4</v>
      </c>
      <c r="Q40" s="226">
        <v>2</v>
      </c>
      <c r="R40" s="226">
        <v>4</v>
      </c>
      <c r="S40" s="226"/>
      <c r="T40" s="226">
        <v>4</v>
      </c>
      <c r="U40" s="226">
        <v>1</v>
      </c>
      <c r="V40" s="226">
        <v>2</v>
      </c>
      <c r="W40" s="226">
        <v>2</v>
      </c>
      <c r="X40" s="226">
        <v>2</v>
      </c>
      <c r="Y40" s="226">
        <v>2</v>
      </c>
      <c r="Z40" s="226">
        <v>1</v>
      </c>
      <c r="AA40" s="226"/>
      <c r="AB40" s="226">
        <v>1</v>
      </c>
      <c r="AC40" s="226">
        <v>1</v>
      </c>
      <c r="AD40" s="226">
        <v>2</v>
      </c>
      <c r="AE40" s="226">
        <v>1</v>
      </c>
      <c r="AF40" s="226"/>
      <c r="AG40" s="226">
        <v>1</v>
      </c>
      <c r="AH40" s="226">
        <v>1</v>
      </c>
      <c r="AI40" s="226"/>
      <c r="AJ40" s="184">
        <f t="shared" ref="AJ40:AJ71" si="43">SUM(J40:AI40)</f>
        <v>56</v>
      </c>
      <c r="AK40" s="188"/>
      <c r="AL40" s="104">
        <f t="shared" si="9"/>
        <v>267142.39999999997</v>
      </c>
      <c r="AM40" s="104">
        <f t="shared" si="10"/>
        <v>9540.8000000000466</v>
      </c>
      <c r="AN40" s="103">
        <f t="shared" si="11"/>
        <v>257601.59999999992</v>
      </c>
      <c r="AO40" s="172"/>
      <c r="AP40" s="104">
        <f t="shared" ref="AP40:BO40" si="44">J40*$I$40</f>
        <v>38163.199999999997</v>
      </c>
      <c r="AQ40" s="104">
        <f t="shared" si="44"/>
        <v>23852</v>
      </c>
      <c r="AR40" s="104">
        <f t="shared" si="44"/>
        <v>14311.199999999999</v>
      </c>
      <c r="AS40" s="104">
        <f t="shared" si="44"/>
        <v>4770.3999999999996</v>
      </c>
      <c r="AT40" s="104">
        <f t="shared" si="44"/>
        <v>19081.599999999999</v>
      </c>
      <c r="AU40" s="104">
        <f t="shared" si="44"/>
        <v>19081.599999999999</v>
      </c>
      <c r="AV40" s="104">
        <f t="shared" si="44"/>
        <v>19081.599999999999</v>
      </c>
      <c r="AW40" s="104">
        <f t="shared" si="44"/>
        <v>9540.7999999999993</v>
      </c>
      <c r="AX40" s="104">
        <f t="shared" si="44"/>
        <v>19081.599999999999</v>
      </c>
      <c r="AY40" s="104">
        <f t="shared" si="44"/>
        <v>0</v>
      </c>
      <c r="AZ40" s="104">
        <f t="shared" si="44"/>
        <v>19081.599999999999</v>
      </c>
      <c r="BA40" s="104">
        <f t="shared" si="44"/>
        <v>4770.3999999999996</v>
      </c>
      <c r="BB40" s="104">
        <f t="shared" si="44"/>
        <v>9540.7999999999993</v>
      </c>
      <c r="BC40" s="104">
        <f t="shared" si="44"/>
        <v>9540.7999999999993</v>
      </c>
      <c r="BD40" s="104">
        <f t="shared" si="44"/>
        <v>9540.7999999999993</v>
      </c>
      <c r="BE40" s="104">
        <f t="shared" si="44"/>
        <v>9540.7999999999993</v>
      </c>
      <c r="BF40" s="104">
        <f t="shared" si="44"/>
        <v>4770.3999999999996</v>
      </c>
      <c r="BG40" s="104">
        <f t="shared" si="44"/>
        <v>0</v>
      </c>
      <c r="BH40" s="104">
        <f t="shared" si="44"/>
        <v>4770.3999999999996</v>
      </c>
      <c r="BI40" s="104">
        <f t="shared" si="44"/>
        <v>4770.3999999999996</v>
      </c>
      <c r="BJ40" s="104">
        <f t="shared" si="44"/>
        <v>9540.7999999999993</v>
      </c>
      <c r="BK40" s="104">
        <f t="shared" si="44"/>
        <v>4770.3999999999996</v>
      </c>
      <c r="BL40" s="104">
        <f t="shared" si="44"/>
        <v>0</v>
      </c>
      <c r="BM40" s="104">
        <f t="shared" si="44"/>
        <v>4770.3999999999996</v>
      </c>
      <c r="BN40" s="104">
        <f t="shared" si="44"/>
        <v>4770.3999999999996</v>
      </c>
      <c r="BO40" s="104">
        <f t="shared" si="44"/>
        <v>0</v>
      </c>
      <c r="BP40" s="104">
        <f t="shared" ref="BP40:BP71" si="45">SUM(AP40:BO40)</f>
        <v>267142.39999999997</v>
      </c>
    </row>
    <row r="41" spans="1:68" ht="90" hidden="1" x14ac:dyDescent="0.25">
      <c r="A41" s="31">
        <v>268</v>
      </c>
      <c r="B41" s="78" t="s">
        <v>901</v>
      </c>
      <c r="C41" s="31" t="s">
        <v>589</v>
      </c>
      <c r="D41" s="31" t="s">
        <v>590</v>
      </c>
      <c r="E41" s="31" t="s">
        <v>148</v>
      </c>
      <c r="F41" s="153">
        <v>2</v>
      </c>
      <c r="G41" s="107">
        <v>6098</v>
      </c>
      <c r="H41" s="173">
        <f t="shared" si="8"/>
        <v>0.20000000000000007</v>
      </c>
      <c r="I41" s="131">
        <v>4878.3999999999996</v>
      </c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>
        <v>3</v>
      </c>
      <c r="AB41" s="226"/>
      <c r="AC41" s="226"/>
      <c r="AD41" s="226"/>
      <c r="AE41" s="226"/>
      <c r="AF41" s="226">
        <v>2</v>
      </c>
      <c r="AG41" s="226"/>
      <c r="AH41" s="226"/>
      <c r="AI41" s="226"/>
      <c r="AJ41" s="184">
        <f t="shared" si="43"/>
        <v>5</v>
      </c>
      <c r="AK41" s="188"/>
      <c r="AL41" s="104">
        <f t="shared" si="9"/>
        <v>24392</v>
      </c>
      <c r="AM41" s="104">
        <f t="shared" si="10"/>
        <v>0</v>
      </c>
      <c r="AN41" s="103">
        <f t="shared" si="11"/>
        <v>24392</v>
      </c>
      <c r="AO41" s="172"/>
      <c r="AP41" s="104">
        <f t="shared" ref="AP41:BO41" si="46">J41*$I$41</f>
        <v>0</v>
      </c>
      <c r="AQ41" s="104">
        <f t="shared" si="46"/>
        <v>0</v>
      </c>
      <c r="AR41" s="104">
        <f t="shared" si="46"/>
        <v>0</v>
      </c>
      <c r="AS41" s="104">
        <f t="shared" si="46"/>
        <v>0</v>
      </c>
      <c r="AT41" s="104">
        <f t="shared" si="46"/>
        <v>0</v>
      </c>
      <c r="AU41" s="104">
        <f t="shared" si="46"/>
        <v>0</v>
      </c>
      <c r="AV41" s="104">
        <f t="shared" si="46"/>
        <v>0</v>
      </c>
      <c r="AW41" s="104">
        <f t="shared" si="46"/>
        <v>0</v>
      </c>
      <c r="AX41" s="104">
        <f t="shared" si="46"/>
        <v>0</v>
      </c>
      <c r="AY41" s="104">
        <f t="shared" si="46"/>
        <v>0</v>
      </c>
      <c r="AZ41" s="104">
        <f t="shared" si="46"/>
        <v>0</v>
      </c>
      <c r="BA41" s="104">
        <f t="shared" si="46"/>
        <v>0</v>
      </c>
      <c r="BB41" s="104">
        <f t="shared" si="46"/>
        <v>0</v>
      </c>
      <c r="BC41" s="104">
        <f t="shared" si="46"/>
        <v>0</v>
      </c>
      <c r="BD41" s="104">
        <f t="shared" si="46"/>
        <v>0</v>
      </c>
      <c r="BE41" s="104">
        <f t="shared" si="46"/>
        <v>0</v>
      </c>
      <c r="BF41" s="104">
        <f t="shared" si="46"/>
        <v>0</v>
      </c>
      <c r="BG41" s="104">
        <f t="shared" si="46"/>
        <v>14635.199999999999</v>
      </c>
      <c r="BH41" s="104">
        <f t="shared" si="46"/>
        <v>0</v>
      </c>
      <c r="BI41" s="104">
        <f t="shared" si="46"/>
        <v>0</v>
      </c>
      <c r="BJ41" s="104">
        <f t="shared" si="46"/>
        <v>0</v>
      </c>
      <c r="BK41" s="104">
        <f t="shared" si="46"/>
        <v>0</v>
      </c>
      <c r="BL41" s="104">
        <f t="shared" si="46"/>
        <v>9756.7999999999993</v>
      </c>
      <c r="BM41" s="104">
        <f t="shared" si="46"/>
        <v>0</v>
      </c>
      <c r="BN41" s="104">
        <f t="shared" si="46"/>
        <v>0</v>
      </c>
      <c r="BO41" s="104">
        <f t="shared" si="46"/>
        <v>0</v>
      </c>
      <c r="BP41" s="104">
        <f t="shared" si="45"/>
        <v>24392</v>
      </c>
    </row>
    <row r="42" spans="1:68" ht="225" hidden="1" x14ac:dyDescent="0.25">
      <c r="A42" s="31">
        <v>269</v>
      </c>
      <c r="B42" s="78" t="s">
        <v>901</v>
      </c>
      <c r="C42" s="31" t="s">
        <v>591</v>
      </c>
      <c r="D42" s="31" t="s">
        <v>592</v>
      </c>
      <c r="E42" s="31" t="s">
        <v>148</v>
      </c>
      <c r="F42" s="153">
        <v>0</v>
      </c>
      <c r="G42" s="107">
        <v>11942</v>
      </c>
      <c r="H42" s="173">
        <f t="shared" si="8"/>
        <v>1</v>
      </c>
      <c r="I42" s="131">
        <v>0</v>
      </c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84">
        <f t="shared" si="43"/>
        <v>0</v>
      </c>
      <c r="AK42" s="188"/>
      <c r="AL42" s="104">
        <f t="shared" si="9"/>
        <v>0</v>
      </c>
      <c r="AM42" s="104">
        <f t="shared" si="10"/>
        <v>0</v>
      </c>
      <c r="AN42" s="103">
        <f t="shared" si="11"/>
        <v>0</v>
      </c>
      <c r="AO42" s="172"/>
      <c r="AP42" s="104">
        <f t="shared" ref="AP42:BO42" si="47">J42*$I$42</f>
        <v>0</v>
      </c>
      <c r="AQ42" s="104">
        <f t="shared" si="47"/>
        <v>0</v>
      </c>
      <c r="AR42" s="104">
        <f t="shared" si="47"/>
        <v>0</v>
      </c>
      <c r="AS42" s="104">
        <f t="shared" si="47"/>
        <v>0</v>
      </c>
      <c r="AT42" s="104">
        <f t="shared" si="47"/>
        <v>0</v>
      </c>
      <c r="AU42" s="104">
        <f t="shared" si="47"/>
        <v>0</v>
      </c>
      <c r="AV42" s="104">
        <f t="shared" si="47"/>
        <v>0</v>
      </c>
      <c r="AW42" s="104">
        <f t="shared" si="47"/>
        <v>0</v>
      </c>
      <c r="AX42" s="104">
        <f t="shared" si="47"/>
        <v>0</v>
      </c>
      <c r="AY42" s="104">
        <f t="shared" si="47"/>
        <v>0</v>
      </c>
      <c r="AZ42" s="104">
        <f t="shared" si="47"/>
        <v>0</v>
      </c>
      <c r="BA42" s="104">
        <f t="shared" si="47"/>
        <v>0</v>
      </c>
      <c r="BB42" s="104">
        <f t="shared" si="47"/>
        <v>0</v>
      </c>
      <c r="BC42" s="104">
        <f t="shared" si="47"/>
        <v>0</v>
      </c>
      <c r="BD42" s="104">
        <f t="shared" si="47"/>
        <v>0</v>
      </c>
      <c r="BE42" s="104">
        <f t="shared" si="47"/>
        <v>0</v>
      </c>
      <c r="BF42" s="104">
        <f t="shared" si="47"/>
        <v>0</v>
      </c>
      <c r="BG42" s="104">
        <f t="shared" si="47"/>
        <v>0</v>
      </c>
      <c r="BH42" s="104">
        <f t="shared" si="47"/>
        <v>0</v>
      </c>
      <c r="BI42" s="104">
        <f t="shared" si="47"/>
        <v>0</v>
      </c>
      <c r="BJ42" s="104">
        <f t="shared" si="47"/>
        <v>0</v>
      </c>
      <c r="BK42" s="104">
        <f t="shared" si="47"/>
        <v>0</v>
      </c>
      <c r="BL42" s="104">
        <f t="shared" si="47"/>
        <v>0</v>
      </c>
      <c r="BM42" s="104">
        <f t="shared" si="47"/>
        <v>0</v>
      </c>
      <c r="BN42" s="104">
        <f t="shared" si="47"/>
        <v>0</v>
      </c>
      <c r="BO42" s="104">
        <f t="shared" si="47"/>
        <v>0</v>
      </c>
      <c r="BP42" s="104">
        <f t="shared" si="45"/>
        <v>0</v>
      </c>
    </row>
    <row r="43" spans="1:68" ht="135" x14ac:dyDescent="0.25">
      <c r="A43" s="31">
        <v>270</v>
      </c>
      <c r="B43" s="78" t="s">
        <v>901</v>
      </c>
      <c r="C43" s="31" t="s">
        <v>593</v>
      </c>
      <c r="D43" s="31" t="s">
        <v>594</v>
      </c>
      <c r="E43" s="31" t="s">
        <v>148</v>
      </c>
      <c r="F43" s="153">
        <v>37</v>
      </c>
      <c r="G43" s="107">
        <v>12878</v>
      </c>
      <c r="H43" s="173">
        <f t="shared" si="8"/>
        <v>0.20000000000000004</v>
      </c>
      <c r="I43" s="131">
        <v>10302.4</v>
      </c>
      <c r="J43" s="226"/>
      <c r="K43" s="226">
        <v>4</v>
      </c>
      <c r="L43" s="226">
        <v>1</v>
      </c>
      <c r="M43" s="226"/>
      <c r="N43" s="226">
        <v>2</v>
      </c>
      <c r="O43" s="226">
        <v>2</v>
      </c>
      <c r="P43" s="226">
        <v>2</v>
      </c>
      <c r="Q43" s="226">
        <v>1</v>
      </c>
      <c r="R43" s="226">
        <v>2</v>
      </c>
      <c r="S43" s="226"/>
      <c r="T43" s="226">
        <v>2</v>
      </c>
      <c r="U43" s="226">
        <v>1</v>
      </c>
      <c r="V43" s="226">
        <v>1</v>
      </c>
      <c r="W43" s="226"/>
      <c r="X43" s="226">
        <v>1</v>
      </c>
      <c r="Y43" s="226">
        <v>1</v>
      </c>
      <c r="Z43" s="226">
        <v>1</v>
      </c>
      <c r="AA43" s="226">
        <v>2</v>
      </c>
      <c r="AB43" s="226">
        <v>1</v>
      </c>
      <c r="AC43" s="226"/>
      <c r="AD43" s="226"/>
      <c r="AE43" s="226"/>
      <c r="AF43" s="226"/>
      <c r="AG43" s="226">
        <v>1</v>
      </c>
      <c r="AH43" s="226"/>
      <c r="AI43" s="226"/>
      <c r="AJ43" s="184">
        <f t="shared" si="43"/>
        <v>25</v>
      </c>
      <c r="AK43" s="188"/>
      <c r="AL43" s="104">
        <f t="shared" si="9"/>
        <v>257560</v>
      </c>
      <c r="AM43" s="104">
        <f t="shared" si="10"/>
        <v>166898.88000000003</v>
      </c>
      <c r="AN43" s="103">
        <f t="shared" si="11"/>
        <v>90661.119999999966</v>
      </c>
      <c r="AO43" s="172"/>
      <c r="AP43" s="104">
        <f>(J43*$I$43)/30*11</f>
        <v>0</v>
      </c>
      <c r="AQ43" s="104">
        <f t="shared" ref="AQ43:BO43" si="48">(K43*$I$43)/30*11</f>
        <v>15110.186666666665</v>
      </c>
      <c r="AR43" s="104">
        <f t="shared" si="48"/>
        <v>3777.5466666666662</v>
      </c>
      <c r="AS43" s="104">
        <f t="shared" si="48"/>
        <v>0</v>
      </c>
      <c r="AT43" s="104">
        <f t="shared" si="48"/>
        <v>7555.0933333333323</v>
      </c>
      <c r="AU43" s="104">
        <f t="shared" si="48"/>
        <v>7555.0933333333323</v>
      </c>
      <c r="AV43" s="104">
        <f t="shared" si="48"/>
        <v>7555.0933333333323</v>
      </c>
      <c r="AW43" s="104">
        <f t="shared" si="48"/>
        <v>3777.5466666666662</v>
      </c>
      <c r="AX43" s="104">
        <f t="shared" si="48"/>
        <v>7555.0933333333323</v>
      </c>
      <c r="AY43" s="104">
        <f t="shared" si="48"/>
        <v>0</v>
      </c>
      <c r="AZ43" s="104">
        <f t="shared" si="48"/>
        <v>7555.0933333333323</v>
      </c>
      <c r="BA43" s="104">
        <f t="shared" si="48"/>
        <v>3777.5466666666662</v>
      </c>
      <c r="BB43" s="104">
        <f t="shared" si="48"/>
        <v>3777.5466666666662</v>
      </c>
      <c r="BC43" s="104">
        <f t="shared" si="48"/>
        <v>0</v>
      </c>
      <c r="BD43" s="104">
        <f t="shared" si="48"/>
        <v>3777.5466666666662</v>
      </c>
      <c r="BE43" s="104">
        <f t="shared" si="48"/>
        <v>3777.5466666666662</v>
      </c>
      <c r="BF43" s="104">
        <f t="shared" si="48"/>
        <v>3777.5466666666662</v>
      </c>
      <c r="BG43" s="104">
        <f t="shared" si="48"/>
        <v>7555.0933333333323</v>
      </c>
      <c r="BH43" s="104">
        <f t="shared" si="48"/>
        <v>3777.5466666666662</v>
      </c>
      <c r="BI43" s="104">
        <f t="shared" si="48"/>
        <v>0</v>
      </c>
      <c r="BJ43" s="104">
        <f t="shared" si="48"/>
        <v>0</v>
      </c>
      <c r="BK43" s="104">
        <f t="shared" si="48"/>
        <v>0</v>
      </c>
      <c r="BL43" s="104">
        <f t="shared" si="48"/>
        <v>0</v>
      </c>
      <c r="BM43" s="104">
        <f t="shared" si="48"/>
        <v>3777.5466666666662</v>
      </c>
      <c r="BN43" s="104">
        <f t="shared" si="48"/>
        <v>0</v>
      </c>
      <c r="BO43" s="104">
        <f t="shared" si="48"/>
        <v>0</v>
      </c>
      <c r="BP43" s="104">
        <f t="shared" si="45"/>
        <v>94438.666666666628</v>
      </c>
    </row>
    <row r="44" spans="1:68" ht="45" hidden="1" x14ac:dyDescent="0.25">
      <c r="A44" s="31">
        <v>271</v>
      </c>
      <c r="B44" s="78" t="s">
        <v>901</v>
      </c>
      <c r="C44" s="31" t="s">
        <v>595</v>
      </c>
      <c r="D44" s="31" t="s">
        <v>596</v>
      </c>
      <c r="E44" s="31" t="s">
        <v>148</v>
      </c>
      <c r="F44" s="153">
        <v>34</v>
      </c>
      <c r="G44" s="107">
        <v>2425</v>
      </c>
      <c r="H44" s="173">
        <f t="shared" si="8"/>
        <v>0.2</v>
      </c>
      <c r="I44" s="131">
        <v>1940</v>
      </c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184">
        <f t="shared" si="43"/>
        <v>0</v>
      </c>
      <c r="AK44" s="188"/>
      <c r="AL44" s="104">
        <f t="shared" si="9"/>
        <v>0</v>
      </c>
      <c r="AM44" s="104">
        <f t="shared" si="10"/>
        <v>0</v>
      </c>
      <c r="AN44" s="103">
        <f t="shared" si="11"/>
        <v>0</v>
      </c>
      <c r="AO44" s="172"/>
      <c r="AP44" s="104">
        <f t="shared" ref="AP44:BO44" si="49">J44*$I$44</f>
        <v>0</v>
      </c>
      <c r="AQ44" s="104">
        <f t="shared" si="49"/>
        <v>0</v>
      </c>
      <c r="AR44" s="104">
        <f t="shared" si="49"/>
        <v>0</v>
      </c>
      <c r="AS44" s="104">
        <f t="shared" si="49"/>
        <v>0</v>
      </c>
      <c r="AT44" s="104">
        <f t="shared" si="49"/>
        <v>0</v>
      </c>
      <c r="AU44" s="104">
        <f t="shared" si="49"/>
        <v>0</v>
      </c>
      <c r="AV44" s="104">
        <f t="shared" si="49"/>
        <v>0</v>
      </c>
      <c r="AW44" s="104">
        <f t="shared" si="49"/>
        <v>0</v>
      </c>
      <c r="AX44" s="104">
        <f t="shared" si="49"/>
        <v>0</v>
      </c>
      <c r="AY44" s="104">
        <f t="shared" si="49"/>
        <v>0</v>
      </c>
      <c r="AZ44" s="104">
        <f t="shared" si="49"/>
        <v>0</v>
      </c>
      <c r="BA44" s="104">
        <f t="shared" si="49"/>
        <v>0</v>
      </c>
      <c r="BB44" s="104">
        <f t="shared" si="49"/>
        <v>0</v>
      </c>
      <c r="BC44" s="104">
        <f t="shared" si="49"/>
        <v>0</v>
      </c>
      <c r="BD44" s="104">
        <f t="shared" si="49"/>
        <v>0</v>
      </c>
      <c r="BE44" s="104">
        <f t="shared" si="49"/>
        <v>0</v>
      </c>
      <c r="BF44" s="104">
        <f t="shared" si="49"/>
        <v>0</v>
      </c>
      <c r="BG44" s="104">
        <f t="shared" si="49"/>
        <v>0</v>
      </c>
      <c r="BH44" s="104">
        <f t="shared" si="49"/>
        <v>0</v>
      </c>
      <c r="BI44" s="104">
        <f t="shared" si="49"/>
        <v>0</v>
      </c>
      <c r="BJ44" s="104">
        <f t="shared" si="49"/>
        <v>0</v>
      </c>
      <c r="BK44" s="104">
        <f t="shared" si="49"/>
        <v>0</v>
      </c>
      <c r="BL44" s="104">
        <f t="shared" si="49"/>
        <v>0</v>
      </c>
      <c r="BM44" s="104">
        <f t="shared" si="49"/>
        <v>0</v>
      </c>
      <c r="BN44" s="104">
        <f t="shared" si="49"/>
        <v>0</v>
      </c>
      <c r="BO44" s="104">
        <f t="shared" si="49"/>
        <v>0</v>
      </c>
      <c r="BP44" s="104">
        <f t="shared" si="45"/>
        <v>0</v>
      </c>
    </row>
    <row r="45" spans="1:68" ht="45" hidden="1" x14ac:dyDescent="0.25">
      <c r="A45" s="31">
        <v>272</v>
      </c>
      <c r="B45" s="78" t="s">
        <v>901</v>
      </c>
      <c r="C45" s="31" t="s">
        <v>597</v>
      </c>
      <c r="D45" s="31" t="s">
        <v>598</v>
      </c>
      <c r="E45" s="31" t="s">
        <v>148</v>
      </c>
      <c r="F45" s="153">
        <v>9</v>
      </c>
      <c r="G45" s="107">
        <v>2152</v>
      </c>
      <c r="H45" s="173">
        <f t="shared" si="8"/>
        <v>0.20000000000000004</v>
      </c>
      <c r="I45" s="131">
        <v>1721.6</v>
      </c>
      <c r="J45" s="226"/>
      <c r="K45" s="226"/>
      <c r="L45" s="226"/>
      <c r="M45" s="226"/>
      <c r="N45" s="226"/>
      <c r="O45" s="226"/>
      <c r="P45" s="226"/>
      <c r="Q45" s="226"/>
      <c r="R45" s="226"/>
      <c r="S45" s="232"/>
      <c r="T45" s="226"/>
      <c r="U45" s="226"/>
      <c r="V45" s="232"/>
      <c r="W45" s="233"/>
      <c r="X45" s="232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33"/>
      <c r="AJ45" s="184">
        <f t="shared" si="43"/>
        <v>0</v>
      </c>
      <c r="AK45" s="188"/>
      <c r="AL45" s="104">
        <f t="shared" si="9"/>
        <v>0</v>
      </c>
      <c r="AM45" s="104">
        <f t="shared" si="10"/>
        <v>0</v>
      </c>
      <c r="AN45" s="103">
        <f t="shared" si="11"/>
        <v>0</v>
      </c>
      <c r="AO45" s="172"/>
      <c r="AP45" s="104">
        <f t="shared" ref="AP45:BO45" si="50">J45*$I$45</f>
        <v>0</v>
      </c>
      <c r="AQ45" s="104">
        <f t="shared" si="50"/>
        <v>0</v>
      </c>
      <c r="AR45" s="104">
        <f t="shared" si="50"/>
        <v>0</v>
      </c>
      <c r="AS45" s="104">
        <f t="shared" si="50"/>
        <v>0</v>
      </c>
      <c r="AT45" s="104">
        <f t="shared" si="50"/>
        <v>0</v>
      </c>
      <c r="AU45" s="104">
        <f t="shared" si="50"/>
        <v>0</v>
      </c>
      <c r="AV45" s="104">
        <f t="shared" si="50"/>
        <v>0</v>
      </c>
      <c r="AW45" s="104">
        <f t="shared" si="50"/>
        <v>0</v>
      </c>
      <c r="AX45" s="104">
        <f t="shared" si="50"/>
        <v>0</v>
      </c>
      <c r="AY45" s="104">
        <f t="shared" si="50"/>
        <v>0</v>
      </c>
      <c r="AZ45" s="104">
        <f t="shared" si="50"/>
        <v>0</v>
      </c>
      <c r="BA45" s="104">
        <f t="shared" si="50"/>
        <v>0</v>
      </c>
      <c r="BB45" s="104">
        <f t="shared" si="50"/>
        <v>0</v>
      </c>
      <c r="BC45" s="104">
        <f t="shared" si="50"/>
        <v>0</v>
      </c>
      <c r="BD45" s="104">
        <f t="shared" si="50"/>
        <v>0</v>
      </c>
      <c r="BE45" s="104">
        <f t="shared" si="50"/>
        <v>0</v>
      </c>
      <c r="BF45" s="104">
        <f t="shared" si="50"/>
        <v>0</v>
      </c>
      <c r="BG45" s="104">
        <f t="shared" si="50"/>
        <v>0</v>
      </c>
      <c r="BH45" s="104">
        <f t="shared" si="50"/>
        <v>0</v>
      </c>
      <c r="BI45" s="104">
        <f t="shared" si="50"/>
        <v>0</v>
      </c>
      <c r="BJ45" s="104">
        <f t="shared" si="50"/>
        <v>0</v>
      </c>
      <c r="BK45" s="104">
        <f t="shared" si="50"/>
        <v>0</v>
      </c>
      <c r="BL45" s="104">
        <f t="shared" si="50"/>
        <v>0</v>
      </c>
      <c r="BM45" s="104">
        <f t="shared" si="50"/>
        <v>0</v>
      </c>
      <c r="BN45" s="104">
        <f t="shared" si="50"/>
        <v>0</v>
      </c>
      <c r="BO45" s="104">
        <f t="shared" si="50"/>
        <v>0</v>
      </c>
      <c r="BP45" s="104">
        <f t="shared" si="45"/>
        <v>0</v>
      </c>
    </row>
    <row r="46" spans="1:68" ht="45" hidden="1" x14ac:dyDescent="0.25">
      <c r="A46" s="31">
        <v>273</v>
      </c>
      <c r="B46" s="78" t="s">
        <v>901</v>
      </c>
      <c r="C46" s="31" t="s">
        <v>599</v>
      </c>
      <c r="D46" s="31" t="s">
        <v>600</v>
      </c>
      <c r="E46" s="31" t="s">
        <v>148</v>
      </c>
      <c r="F46" s="153">
        <v>3</v>
      </c>
      <c r="G46" s="107">
        <v>3766</v>
      </c>
      <c r="H46" s="173">
        <f t="shared" si="8"/>
        <v>0.19999999999999996</v>
      </c>
      <c r="I46" s="131">
        <v>3012.8</v>
      </c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184">
        <f t="shared" si="43"/>
        <v>0</v>
      </c>
      <c r="AK46" s="188"/>
      <c r="AL46" s="104">
        <f t="shared" si="9"/>
        <v>0</v>
      </c>
      <c r="AM46" s="104">
        <f t="shared" si="10"/>
        <v>0</v>
      </c>
      <c r="AN46" s="103">
        <f t="shared" si="11"/>
        <v>0</v>
      </c>
      <c r="AO46" s="172"/>
      <c r="AP46" s="104">
        <f t="shared" ref="AP46:BO46" si="51">J46*$I$46</f>
        <v>0</v>
      </c>
      <c r="AQ46" s="104">
        <f t="shared" si="51"/>
        <v>0</v>
      </c>
      <c r="AR46" s="104">
        <f t="shared" si="51"/>
        <v>0</v>
      </c>
      <c r="AS46" s="104">
        <f t="shared" si="51"/>
        <v>0</v>
      </c>
      <c r="AT46" s="104">
        <f t="shared" si="51"/>
        <v>0</v>
      </c>
      <c r="AU46" s="104">
        <f t="shared" si="51"/>
        <v>0</v>
      </c>
      <c r="AV46" s="104">
        <f t="shared" si="51"/>
        <v>0</v>
      </c>
      <c r="AW46" s="104">
        <f t="shared" si="51"/>
        <v>0</v>
      </c>
      <c r="AX46" s="104">
        <f t="shared" si="51"/>
        <v>0</v>
      </c>
      <c r="AY46" s="104">
        <f t="shared" si="51"/>
        <v>0</v>
      </c>
      <c r="AZ46" s="104">
        <f t="shared" si="51"/>
        <v>0</v>
      </c>
      <c r="BA46" s="104">
        <f t="shared" si="51"/>
        <v>0</v>
      </c>
      <c r="BB46" s="104">
        <f t="shared" si="51"/>
        <v>0</v>
      </c>
      <c r="BC46" s="104">
        <f t="shared" si="51"/>
        <v>0</v>
      </c>
      <c r="BD46" s="104">
        <f t="shared" si="51"/>
        <v>0</v>
      </c>
      <c r="BE46" s="104">
        <f t="shared" si="51"/>
        <v>0</v>
      </c>
      <c r="BF46" s="104">
        <f t="shared" si="51"/>
        <v>0</v>
      </c>
      <c r="BG46" s="104">
        <f t="shared" si="51"/>
        <v>0</v>
      </c>
      <c r="BH46" s="104">
        <f t="shared" si="51"/>
        <v>0</v>
      </c>
      <c r="BI46" s="104">
        <f t="shared" si="51"/>
        <v>0</v>
      </c>
      <c r="BJ46" s="104">
        <f t="shared" si="51"/>
        <v>0</v>
      </c>
      <c r="BK46" s="104">
        <f t="shared" si="51"/>
        <v>0</v>
      </c>
      <c r="BL46" s="104">
        <f t="shared" si="51"/>
        <v>0</v>
      </c>
      <c r="BM46" s="104">
        <f t="shared" si="51"/>
        <v>0</v>
      </c>
      <c r="BN46" s="104">
        <f t="shared" si="51"/>
        <v>0</v>
      </c>
      <c r="BO46" s="104">
        <f t="shared" si="51"/>
        <v>0</v>
      </c>
      <c r="BP46" s="104">
        <f t="shared" si="45"/>
        <v>0</v>
      </c>
    </row>
    <row r="47" spans="1:68" ht="45" hidden="1" x14ac:dyDescent="0.25">
      <c r="A47" s="31">
        <v>274</v>
      </c>
      <c r="B47" s="78" t="s">
        <v>901</v>
      </c>
      <c r="C47" s="31" t="s">
        <v>601</v>
      </c>
      <c r="D47" s="31" t="s">
        <v>602</v>
      </c>
      <c r="E47" s="31" t="s">
        <v>148</v>
      </c>
      <c r="F47" s="153">
        <v>16</v>
      </c>
      <c r="G47" s="107">
        <v>5336</v>
      </c>
      <c r="H47" s="173">
        <f t="shared" si="8"/>
        <v>0.19999999999999996</v>
      </c>
      <c r="I47" s="131">
        <v>4268.8</v>
      </c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184">
        <f t="shared" si="43"/>
        <v>0</v>
      </c>
      <c r="AK47" s="188"/>
      <c r="AL47" s="104">
        <f t="shared" si="9"/>
        <v>0</v>
      </c>
      <c r="AM47" s="104">
        <f t="shared" si="10"/>
        <v>0</v>
      </c>
      <c r="AN47" s="103">
        <f t="shared" si="11"/>
        <v>0</v>
      </c>
      <c r="AO47" s="172"/>
      <c r="AP47" s="104">
        <f t="shared" ref="AP47:BO47" si="52">J47*$I$47</f>
        <v>0</v>
      </c>
      <c r="AQ47" s="104">
        <f t="shared" si="52"/>
        <v>0</v>
      </c>
      <c r="AR47" s="104">
        <f t="shared" si="52"/>
        <v>0</v>
      </c>
      <c r="AS47" s="104">
        <f t="shared" si="52"/>
        <v>0</v>
      </c>
      <c r="AT47" s="104">
        <f t="shared" si="52"/>
        <v>0</v>
      </c>
      <c r="AU47" s="104">
        <f t="shared" si="52"/>
        <v>0</v>
      </c>
      <c r="AV47" s="104">
        <f t="shared" si="52"/>
        <v>0</v>
      </c>
      <c r="AW47" s="104">
        <f t="shared" si="52"/>
        <v>0</v>
      </c>
      <c r="AX47" s="104">
        <f t="shared" si="52"/>
        <v>0</v>
      </c>
      <c r="AY47" s="104">
        <f t="shared" si="52"/>
        <v>0</v>
      </c>
      <c r="AZ47" s="104">
        <f t="shared" si="52"/>
        <v>0</v>
      </c>
      <c r="BA47" s="104">
        <f t="shared" si="52"/>
        <v>0</v>
      </c>
      <c r="BB47" s="104">
        <f t="shared" si="52"/>
        <v>0</v>
      </c>
      <c r="BC47" s="104">
        <f t="shared" si="52"/>
        <v>0</v>
      </c>
      <c r="BD47" s="104">
        <f t="shared" si="52"/>
        <v>0</v>
      </c>
      <c r="BE47" s="104">
        <f t="shared" si="52"/>
        <v>0</v>
      </c>
      <c r="BF47" s="104">
        <f t="shared" si="52"/>
        <v>0</v>
      </c>
      <c r="BG47" s="104">
        <f t="shared" si="52"/>
        <v>0</v>
      </c>
      <c r="BH47" s="104">
        <f t="shared" si="52"/>
        <v>0</v>
      </c>
      <c r="BI47" s="104">
        <f t="shared" si="52"/>
        <v>0</v>
      </c>
      <c r="BJ47" s="104">
        <f t="shared" si="52"/>
        <v>0</v>
      </c>
      <c r="BK47" s="104">
        <f t="shared" si="52"/>
        <v>0</v>
      </c>
      <c r="BL47" s="104">
        <f t="shared" si="52"/>
        <v>0</v>
      </c>
      <c r="BM47" s="104">
        <f t="shared" si="52"/>
        <v>0</v>
      </c>
      <c r="BN47" s="104">
        <f t="shared" si="52"/>
        <v>0</v>
      </c>
      <c r="BO47" s="104">
        <f t="shared" si="52"/>
        <v>0</v>
      </c>
      <c r="BP47" s="104">
        <f t="shared" si="45"/>
        <v>0</v>
      </c>
    </row>
    <row r="48" spans="1:68" ht="180" hidden="1" x14ac:dyDescent="0.25">
      <c r="A48" s="31">
        <v>275</v>
      </c>
      <c r="B48" s="78" t="s">
        <v>901</v>
      </c>
      <c r="C48" s="31" t="s">
        <v>603</v>
      </c>
      <c r="D48" s="31" t="s">
        <v>604</v>
      </c>
      <c r="E48" s="31" t="s">
        <v>148</v>
      </c>
      <c r="F48" s="153">
        <v>8</v>
      </c>
      <c r="G48" s="107">
        <v>4672</v>
      </c>
      <c r="H48" s="173">
        <f t="shared" si="8"/>
        <v>0.2</v>
      </c>
      <c r="I48" s="131">
        <v>3737.6</v>
      </c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184">
        <f t="shared" si="43"/>
        <v>0</v>
      </c>
      <c r="AK48" s="188"/>
      <c r="AL48" s="104">
        <f t="shared" si="9"/>
        <v>0</v>
      </c>
      <c r="AM48" s="104">
        <f t="shared" si="10"/>
        <v>0</v>
      </c>
      <c r="AN48" s="103">
        <f t="shared" si="11"/>
        <v>0</v>
      </c>
      <c r="AO48" s="172"/>
      <c r="AP48" s="104">
        <f t="shared" ref="AP48:BO48" si="53">J48*$I$48</f>
        <v>0</v>
      </c>
      <c r="AQ48" s="104">
        <f t="shared" si="53"/>
        <v>0</v>
      </c>
      <c r="AR48" s="104">
        <f t="shared" si="53"/>
        <v>0</v>
      </c>
      <c r="AS48" s="104">
        <f t="shared" si="53"/>
        <v>0</v>
      </c>
      <c r="AT48" s="104">
        <f t="shared" si="53"/>
        <v>0</v>
      </c>
      <c r="AU48" s="104">
        <f t="shared" si="53"/>
        <v>0</v>
      </c>
      <c r="AV48" s="104">
        <f t="shared" si="53"/>
        <v>0</v>
      </c>
      <c r="AW48" s="104">
        <f t="shared" si="53"/>
        <v>0</v>
      </c>
      <c r="AX48" s="104">
        <f t="shared" si="53"/>
        <v>0</v>
      </c>
      <c r="AY48" s="104">
        <f t="shared" si="53"/>
        <v>0</v>
      </c>
      <c r="AZ48" s="104">
        <f t="shared" si="53"/>
        <v>0</v>
      </c>
      <c r="BA48" s="104">
        <f t="shared" si="53"/>
        <v>0</v>
      </c>
      <c r="BB48" s="104">
        <f t="shared" si="53"/>
        <v>0</v>
      </c>
      <c r="BC48" s="104">
        <f t="shared" si="53"/>
        <v>0</v>
      </c>
      <c r="BD48" s="104">
        <f t="shared" si="53"/>
        <v>0</v>
      </c>
      <c r="BE48" s="104">
        <f t="shared" si="53"/>
        <v>0</v>
      </c>
      <c r="BF48" s="104">
        <f t="shared" si="53"/>
        <v>0</v>
      </c>
      <c r="BG48" s="104">
        <f t="shared" si="53"/>
        <v>0</v>
      </c>
      <c r="BH48" s="104">
        <f t="shared" si="53"/>
        <v>0</v>
      </c>
      <c r="BI48" s="104">
        <f t="shared" si="53"/>
        <v>0</v>
      </c>
      <c r="BJ48" s="104">
        <f t="shared" si="53"/>
        <v>0</v>
      </c>
      <c r="BK48" s="104">
        <f t="shared" si="53"/>
        <v>0</v>
      </c>
      <c r="BL48" s="104">
        <f t="shared" si="53"/>
        <v>0</v>
      </c>
      <c r="BM48" s="104">
        <f t="shared" si="53"/>
        <v>0</v>
      </c>
      <c r="BN48" s="104">
        <f t="shared" si="53"/>
        <v>0</v>
      </c>
      <c r="BO48" s="104">
        <f t="shared" si="53"/>
        <v>0</v>
      </c>
      <c r="BP48" s="104">
        <f t="shared" si="45"/>
        <v>0</v>
      </c>
    </row>
    <row r="49" spans="1:68" ht="120" x14ac:dyDescent="0.25">
      <c r="A49" s="31">
        <v>276</v>
      </c>
      <c r="B49" s="78" t="s">
        <v>901</v>
      </c>
      <c r="C49" s="31" t="s">
        <v>605</v>
      </c>
      <c r="D49" s="31" t="s">
        <v>606</v>
      </c>
      <c r="E49" s="31" t="s">
        <v>148</v>
      </c>
      <c r="F49" s="153">
        <v>1</v>
      </c>
      <c r="G49" s="107">
        <v>746</v>
      </c>
      <c r="H49" s="173">
        <f t="shared" si="8"/>
        <v>0.20000000000000007</v>
      </c>
      <c r="I49" s="131">
        <v>596.79999999999995</v>
      </c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>
        <v>1</v>
      </c>
      <c r="AC49" s="226"/>
      <c r="AD49" s="226"/>
      <c r="AE49" s="226"/>
      <c r="AF49" s="226"/>
      <c r="AG49" s="226"/>
      <c r="AH49" s="226"/>
      <c r="AI49" s="226"/>
      <c r="AJ49" s="184">
        <f t="shared" si="43"/>
        <v>1</v>
      </c>
      <c r="AK49" s="188"/>
      <c r="AL49" s="104">
        <f t="shared" si="9"/>
        <v>596.79999999999995</v>
      </c>
      <c r="AM49" s="104">
        <f t="shared" si="10"/>
        <v>377.9733333333333</v>
      </c>
      <c r="AN49" s="103">
        <f t="shared" si="11"/>
        <v>218.82666666666665</v>
      </c>
      <c r="AO49" s="172"/>
      <c r="AP49" s="104">
        <f>(J49*$I$49)/30*11</f>
        <v>0</v>
      </c>
      <c r="AQ49" s="104">
        <f t="shared" ref="AQ49:AQ51" si="54">(K49*$I$49)/30*11</f>
        <v>0</v>
      </c>
      <c r="AR49" s="104">
        <f t="shared" ref="AR49:AR51" si="55">(L49*$I$49)/30*11</f>
        <v>0</v>
      </c>
      <c r="AS49" s="104">
        <f t="shared" ref="AS49:AS51" si="56">(M49*$I$49)/30*11</f>
        <v>0</v>
      </c>
      <c r="AT49" s="104">
        <f t="shared" ref="AT49:AT51" si="57">(N49*$I$49)/30*11</f>
        <v>0</v>
      </c>
      <c r="AU49" s="104">
        <f t="shared" ref="AU49:AU51" si="58">(O49*$I$49)/30*11</f>
        <v>0</v>
      </c>
      <c r="AV49" s="104">
        <f t="shared" ref="AV49:AV51" si="59">(P49*$I$49)/30*11</f>
        <v>0</v>
      </c>
      <c r="AW49" s="104">
        <f t="shared" ref="AW49:AW51" si="60">(Q49*$I$49)/30*11</f>
        <v>0</v>
      </c>
      <c r="AX49" s="104">
        <f t="shared" ref="AX49:AX51" si="61">(R49*$I$49)/30*11</f>
        <v>0</v>
      </c>
      <c r="AY49" s="104">
        <f t="shared" ref="AY49:AY51" si="62">(S49*$I$49)/30*11</f>
        <v>0</v>
      </c>
      <c r="AZ49" s="104">
        <f t="shared" ref="AZ49:AZ51" si="63">(T49*$I$49)/30*11</f>
        <v>0</v>
      </c>
      <c r="BA49" s="104">
        <f t="shared" ref="BA49:BA51" si="64">(U49*$I$49)/30*11</f>
        <v>0</v>
      </c>
      <c r="BB49" s="104">
        <f t="shared" ref="BB49:BB51" si="65">(V49*$I$49)/30*11</f>
        <v>0</v>
      </c>
      <c r="BC49" s="104">
        <f t="shared" ref="BC49:BC51" si="66">(W49*$I$49)/30*11</f>
        <v>0</v>
      </c>
      <c r="BD49" s="104">
        <f t="shared" ref="BD49:BD51" si="67">(X49*$I$49)/30*11</f>
        <v>0</v>
      </c>
      <c r="BE49" s="104">
        <f t="shared" ref="BE49:BE51" si="68">(Y49*$I$49)/30*11</f>
        <v>0</v>
      </c>
      <c r="BF49" s="104">
        <f t="shared" ref="BF49:BF51" si="69">(Z49*$I$49)/30*11</f>
        <v>0</v>
      </c>
      <c r="BG49" s="104">
        <f t="shared" ref="BG49:BG51" si="70">(AA49*$I$49)/30*11</f>
        <v>0</v>
      </c>
      <c r="BH49" s="104">
        <f t="shared" ref="BH49:BH51" si="71">(AB49*$I$49)/30*11</f>
        <v>218.82666666666665</v>
      </c>
      <c r="BI49" s="104">
        <f t="shared" ref="BI49:BI51" si="72">(AC49*$I$49)/30*11</f>
        <v>0</v>
      </c>
      <c r="BJ49" s="104">
        <f t="shared" ref="BJ49:BJ51" si="73">(AD49*$I$49)/30*11</f>
        <v>0</v>
      </c>
      <c r="BK49" s="104">
        <f t="shared" ref="BK49:BK51" si="74">(AE49*$I$49)/30*11</f>
        <v>0</v>
      </c>
      <c r="BL49" s="104">
        <f t="shared" ref="BL49:BL51" si="75">(AF49*$I$49)/30*11</f>
        <v>0</v>
      </c>
      <c r="BM49" s="104">
        <f t="shared" ref="BM49:BM51" si="76">(AG49*$I$49)/30*11</f>
        <v>0</v>
      </c>
      <c r="BN49" s="104">
        <f t="shared" ref="BN49:BN51" si="77">(AH49*$I$49)/30*11</f>
        <v>0</v>
      </c>
      <c r="BO49" s="104">
        <f t="shared" ref="BO49:BO51" si="78">(AI49*$I$49)/30*11</f>
        <v>0</v>
      </c>
      <c r="BP49" s="104">
        <f t="shared" si="45"/>
        <v>218.82666666666665</v>
      </c>
    </row>
    <row r="50" spans="1:68" ht="120" x14ac:dyDescent="0.25">
      <c r="A50" s="31">
        <v>277</v>
      </c>
      <c r="B50" s="78" t="s">
        <v>901</v>
      </c>
      <c r="C50" s="31" t="s">
        <v>607</v>
      </c>
      <c r="D50" s="31" t="s">
        <v>608</v>
      </c>
      <c r="E50" s="31" t="s">
        <v>148</v>
      </c>
      <c r="F50" s="153">
        <v>1</v>
      </c>
      <c r="G50" s="107">
        <v>805</v>
      </c>
      <c r="H50" s="173">
        <f t="shared" si="8"/>
        <v>0.2</v>
      </c>
      <c r="I50" s="131">
        <v>644</v>
      </c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6"/>
      <c r="AC50" s="226"/>
      <c r="AD50" s="226">
        <v>1</v>
      </c>
      <c r="AE50" s="226">
        <v>1</v>
      </c>
      <c r="AF50" s="226"/>
      <c r="AG50" s="226"/>
      <c r="AH50" s="226"/>
      <c r="AI50" s="226"/>
      <c r="AJ50" s="184">
        <f t="shared" si="43"/>
        <v>2</v>
      </c>
      <c r="AK50" s="188"/>
      <c r="AL50" s="104">
        <f t="shared" si="9"/>
        <v>1288</v>
      </c>
      <c r="AM50" s="104">
        <f t="shared" si="10"/>
        <v>850.34666666666669</v>
      </c>
      <c r="AN50" s="103">
        <f t="shared" si="11"/>
        <v>437.65333333333331</v>
      </c>
      <c r="AO50" s="172"/>
      <c r="AP50" s="104">
        <f t="shared" ref="AP50:AP51" si="79">(J50*$I$49)/30*11</f>
        <v>0</v>
      </c>
      <c r="AQ50" s="104">
        <f t="shared" si="54"/>
        <v>0</v>
      </c>
      <c r="AR50" s="104">
        <f t="shared" si="55"/>
        <v>0</v>
      </c>
      <c r="AS50" s="104">
        <f t="shared" si="56"/>
        <v>0</v>
      </c>
      <c r="AT50" s="104">
        <f t="shared" si="57"/>
        <v>0</v>
      </c>
      <c r="AU50" s="104">
        <f t="shared" si="58"/>
        <v>0</v>
      </c>
      <c r="AV50" s="104">
        <f t="shared" si="59"/>
        <v>0</v>
      </c>
      <c r="AW50" s="104">
        <f t="shared" si="60"/>
        <v>0</v>
      </c>
      <c r="AX50" s="104">
        <f t="shared" si="61"/>
        <v>0</v>
      </c>
      <c r="AY50" s="104">
        <f t="shared" si="62"/>
        <v>0</v>
      </c>
      <c r="AZ50" s="104">
        <f t="shared" si="63"/>
        <v>0</v>
      </c>
      <c r="BA50" s="104">
        <f t="shared" si="64"/>
        <v>0</v>
      </c>
      <c r="BB50" s="104">
        <f t="shared" si="65"/>
        <v>0</v>
      </c>
      <c r="BC50" s="104">
        <f t="shared" si="66"/>
        <v>0</v>
      </c>
      <c r="BD50" s="104">
        <f t="shared" si="67"/>
        <v>0</v>
      </c>
      <c r="BE50" s="104">
        <f t="shared" si="68"/>
        <v>0</v>
      </c>
      <c r="BF50" s="104">
        <f t="shared" si="69"/>
        <v>0</v>
      </c>
      <c r="BG50" s="104">
        <f t="shared" si="70"/>
        <v>0</v>
      </c>
      <c r="BH50" s="104">
        <f t="shared" si="71"/>
        <v>0</v>
      </c>
      <c r="BI50" s="104">
        <f t="shared" si="72"/>
        <v>0</v>
      </c>
      <c r="BJ50" s="104">
        <f t="shared" si="73"/>
        <v>218.82666666666665</v>
      </c>
      <c r="BK50" s="104">
        <f t="shared" si="74"/>
        <v>218.82666666666665</v>
      </c>
      <c r="BL50" s="104">
        <f t="shared" si="75"/>
        <v>0</v>
      </c>
      <c r="BM50" s="104">
        <f t="shared" si="76"/>
        <v>0</v>
      </c>
      <c r="BN50" s="104">
        <f t="shared" si="77"/>
        <v>0</v>
      </c>
      <c r="BO50" s="104">
        <f t="shared" si="78"/>
        <v>0</v>
      </c>
      <c r="BP50" s="104">
        <f t="shared" si="45"/>
        <v>437.65333333333331</v>
      </c>
    </row>
    <row r="51" spans="1:68" ht="120" x14ac:dyDescent="0.25">
      <c r="A51" s="31">
        <v>278</v>
      </c>
      <c r="B51" s="78" t="s">
        <v>901</v>
      </c>
      <c r="C51" s="31" t="s">
        <v>609</v>
      </c>
      <c r="D51" s="31" t="s">
        <v>610</v>
      </c>
      <c r="E51" s="31" t="s">
        <v>148</v>
      </c>
      <c r="F51" s="153">
        <v>13</v>
      </c>
      <c r="G51" s="107">
        <v>4474</v>
      </c>
      <c r="H51" s="173">
        <f t="shared" si="8"/>
        <v>0.20000000000000004</v>
      </c>
      <c r="I51" s="131">
        <v>3579.2</v>
      </c>
      <c r="J51" s="227">
        <v>4</v>
      </c>
      <c r="K51" s="226"/>
      <c r="L51" s="226"/>
      <c r="M51" s="226"/>
      <c r="N51" s="226">
        <v>1</v>
      </c>
      <c r="O51" s="226">
        <v>0</v>
      </c>
      <c r="P51" s="226">
        <v>1</v>
      </c>
      <c r="Q51" s="226">
        <v>1</v>
      </c>
      <c r="R51" s="226">
        <v>1</v>
      </c>
      <c r="S51" s="226"/>
      <c r="T51" s="226">
        <v>1</v>
      </c>
      <c r="U51" s="226">
        <v>1</v>
      </c>
      <c r="V51" s="226">
        <v>1</v>
      </c>
      <c r="W51" s="226">
        <v>1</v>
      </c>
      <c r="X51" s="226">
        <v>1</v>
      </c>
      <c r="Y51" s="226">
        <v>1</v>
      </c>
      <c r="Z51" s="226">
        <v>0</v>
      </c>
      <c r="AA51" s="226">
        <v>2</v>
      </c>
      <c r="AB51" s="226"/>
      <c r="AC51" s="226"/>
      <c r="AD51" s="226"/>
      <c r="AE51" s="226"/>
      <c r="AF51" s="226">
        <v>1</v>
      </c>
      <c r="AG51" s="226">
        <v>1</v>
      </c>
      <c r="AH51" s="226"/>
      <c r="AI51" s="226"/>
      <c r="AJ51" s="184">
        <f t="shared" si="43"/>
        <v>18</v>
      </c>
      <c r="AK51" s="188"/>
      <c r="AL51" s="104">
        <f t="shared" si="9"/>
        <v>64425.599999999999</v>
      </c>
      <c r="AM51" s="104">
        <f t="shared" si="10"/>
        <v>60705.546666666662</v>
      </c>
      <c r="AN51" s="103">
        <f t="shared" si="11"/>
        <v>3720.0533333333337</v>
      </c>
      <c r="AO51" s="172"/>
      <c r="AP51" s="104">
        <f t="shared" si="79"/>
        <v>875.30666666666662</v>
      </c>
      <c r="AQ51" s="104">
        <f t="shared" si="54"/>
        <v>0</v>
      </c>
      <c r="AR51" s="104">
        <f t="shared" si="55"/>
        <v>0</v>
      </c>
      <c r="AS51" s="104">
        <f t="shared" si="56"/>
        <v>0</v>
      </c>
      <c r="AT51" s="104">
        <f t="shared" si="57"/>
        <v>218.82666666666665</v>
      </c>
      <c r="AU51" s="104">
        <f t="shared" si="58"/>
        <v>0</v>
      </c>
      <c r="AV51" s="104">
        <f t="shared" si="59"/>
        <v>218.82666666666665</v>
      </c>
      <c r="AW51" s="104">
        <f t="shared" si="60"/>
        <v>218.82666666666665</v>
      </c>
      <c r="AX51" s="104">
        <f t="shared" si="61"/>
        <v>218.82666666666665</v>
      </c>
      <c r="AY51" s="104">
        <f t="shared" si="62"/>
        <v>0</v>
      </c>
      <c r="AZ51" s="104">
        <f t="shared" si="63"/>
        <v>218.82666666666665</v>
      </c>
      <c r="BA51" s="104">
        <f t="shared" si="64"/>
        <v>218.82666666666665</v>
      </c>
      <c r="BB51" s="104">
        <f t="shared" si="65"/>
        <v>218.82666666666665</v>
      </c>
      <c r="BC51" s="104">
        <f t="shared" si="66"/>
        <v>218.82666666666665</v>
      </c>
      <c r="BD51" s="104">
        <f t="shared" si="67"/>
        <v>218.82666666666665</v>
      </c>
      <c r="BE51" s="104">
        <f t="shared" si="68"/>
        <v>218.82666666666665</v>
      </c>
      <c r="BF51" s="104">
        <f t="shared" si="69"/>
        <v>0</v>
      </c>
      <c r="BG51" s="104">
        <f t="shared" si="70"/>
        <v>437.65333333333331</v>
      </c>
      <c r="BH51" s="104">
        <f t="shared" si="71"/>
        <v>0</v>
      </c>
      <c r="BI51" s="104">
        <f t="shared" si="72"/>
        <v>0</v>
      </c>
      <c r="BJ51" s="104">
        <f t="shared" si="73"/>
        <v>0</v>
      </c>
      <c r="BK51" s="104">
        <f t="shared" si="74"/>
        <v>0</v>
      </c>
      <c r="BL51" s="104">
        <f t="shared" si="75"/>
        <v>218.82666666666665</v>
      </c>
      <c r="BM51" s="104">
        <f t="shared" si="76"/>
        <v>218.82666666666665</v>
      </c>
      <c r="BN51" s="104">
        <f t="shared" si="77"/>
        <v>0</v>
      </c>
      <c r="BO51" s="104">
        <f t="shared" si="78"/>
        <v>0</v>
      </c>
      <c r="BP51" s="104">
        <f t="shared" si="45"/>
        <v>3938.8800000000006</v>
      </c>
    </row>
    <row r="52" spans="1:68" ht="150" hidden="1" x14ac:dyDescent="0.25">
      <c r="A52" s="31">
        <v>279</v>
      </c>
      <c r="B52" s="78" t="s">
        <v>901</v>
      </c>
      <c r="C52" s="31" t="s">
        <v>611</v>
      </c>
      <c r="D52" s="31" t="s">
        <v>612</v>
      </c>
      <c r="E52" s="31" t="s">
        <v>148</v>
      </c>
      <c r="F52" s="153">
        <v>0</v>
      </c>
      <c r="G52" s="107">
        <v>602</v>
      </c>
      <c r="H52" s="173">
        <f t="shared" si="8"/>
        <v>1</v>
      </c>
      <c r="I52" s="131">
        <v>0</v>
      </c>
      <c r="J52" s="226"/>
      <c r="K52" s="226"/>
      <c r="L52" s="226"/>
      <c r="M52" s="226"/>
      <c r="N52" s="226">
        <v>1</v>
      </c>
      <c r="O52" s="226">
        <v>0</v>
      </c>
      <c r="P52" s="226">
        <v>0</v>
      </c>
      <c r="Q52" s="226">
        <v>1</v>
      </c>
      <c r="R52" s="226">
        <v>1</v>
      </c>
      <c r="S52" s="226"/>
      <c r="T52" s="226">
        <v>1</v>
      </c>
      <c r="U52" s="226">
        <v>1</v>
      </c>
      <c r="V52" s="226"/>
      <c r="W52" s="226"/>
      <c r="X52" s="226"/>
      <c r="Y52" s="226">
        <v>1</v>
      </c>
      <c r="Z52" s="226">
        <v>0</v>
      </c>
      <c r="AA52" s="226"/>
      <c r="AB52" s="226"/>
      <c r="AC52" s="226"/>
      <c r="AD52" s="226"/>
      <c r="AE52" s="226"/>
      <c r="AF52" s="226"/>
      <c r="AG52" s="226"/>
      <c r="AH52" s="226"/>
      <c r="AI52" s="226"/>
      <c r="AJ52" s="184">
        <f t="shared" si="43"/>
        <v>6</v>
      </c>
      <c r="AK52" s="188"/>
      <c r="AL52" s="104">
        <f t="shared" si="9"/>
        <v>0</v>
      </c>
      <c r="AM52" s="104">
        <f t="shared" si="10"/>
        <v>0</v>
      </c>
      <c r="AN52" s="103">
        <f t="shared" si="11"/>
        <v>0</v>
      </c>
      <c r="AO52" s="172"/>
      <c r="AP52" s="104">
        <f t="shared" ref="AP52:BO52" si="80">J52*$I$52</f>
        <v>0</v>
      </c>
      <c r="AQ52" s="104">
        <f t="shared" si="80"/>
        <v>0</v>
      </c>
      <c r="AR52" s="104">
        <f t="shared" si="80"/>
        <v>0</v>
      </c>
      <c r="AS52" s="104">
        <f t="shared" si="80"/>
        <v>0</v>
      </c>
      <c r="AT52" s="104">
        <f t="shared" si="80"/>
        <v>0</v>
      </c>
      <c r="AU52" s="104">
        <f t="shared" si="80"/>
        <v>0</v>
      </c>
      <c r="AV52" s="104">
        <f t="shared" si="80"/>
        <v>0</v>
      </c>
      <c r="AW52" s="104">
        <f t="shared" si="80"/>
        <v>0</v>
      </c>
      <c r="AX52" s="104">
        <f t="shared" si="80"/>
        <v>0</v>
      </c>
      <c r="AY52" s="104">
        <f t="shared" si="80"/>
        <v>0</v>
      </c>
      <c r="AZ52" s="104">
        <f t="shared" si="80"/>
        <v>0</v>
      </c>
      <c r="BA52" s="104">
        <f t="shared" si="80"/>
        <v>0</v>
      </c>
      <c r="BB52" s="104">
        <f t="shared" si="80"/>
        <v>0</v>
      </c>
      <c r="BC52" s="104">
        <f t="shared" si="80"/>
        <v>0</v>
      </c>
      <c r="BD52" s="104">
        <f t="shared" si="80"/>
        <v>0</v>
      </c>
      <c r="BE52" s="104">
        <f t="shared" si="80"/>
        <v>0</v>
      </c>
      <c r="BF52" s="104">
        <f t="shared" si="80"/>
        <v>0</v>
      </c>
      <c r="BG52" s="104">
        <f t="shared" si="80"/>
        <v>0</v>
      </c>
      <c r="BH52" s="104">
        <f t="shared" si="80"/>
        <v>0</v>
      </c>
      <c r="BI52" s="104">
        <f t="shared" si="80"/>
        <v>0</v>
      </c>
      <c r="BJ52" s="104">
        <f t="shared" si="80"/>
        <v>0</v>
      </c>
      <c r="BK52" s="104">
        <f t="shared" si="80"/>
        <v>0</v>
      </c>
      <c r="BL52" s="104">
        <f t="shared" si="80"/>
        <v>0</v>
      </c>
      <c r="BM52" s="104">
        <f t="shared" si="80"/>
        <v>0</v>
      </c>
      <c r="BN52" s="104">
        <f t="shared" si="80"/>
        <v>0</v>
      </c>
      <c r="BO52" s="104">
        <f t="shared" si="80"/>
        <v>0</v>
      </c>
      <c r="BP52" s="104">
        <f t="shared" si="45"/>
        <v>0</v>
      </c>
    </row>
    <row r="53" spans="1:68" ht="165" hidden="1" x14ac:dyDescent="0.25">
      <c r="A53" s="31">
        <v>280</v>
      </c>
      <c r="B53" s="78" t="s">
        <v>901</v>
      </c>
      <c r="C53" s="31" t="s">
        <v>613</v>
      </c>
      <c r="D53" s="31" t="s">
        <v>614</v>
      </c>
      <c r="E53" s="31" t="s">
        <v>148</v>
      </c>
      <c r="F53" s="153">
        <v>0</v>
      </c>
      <c r="G53" s="107">
        <v>602</v>
      </c>
      <c r="H53" s="173">
        <f t="shared" si="8"/>
        <v>1</v>
      </c>
      <c r="I53" s="131">
        <v>0</v>
      </c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84">
        <f t="shared" si="43"/>
        <v>0</v>
      </c>
      <c r="AK53" s="188"/>
      <c r="AL53" s="104">
        <f t="shared" si="9"/>
        <v>0</v>
      </c>
      <c r="AM53" s="104">
        <f t="shared" si="10"/>
        <v>0</v>
      </c>
      <c r="AN53" s="103">
        <f t="shared" si="11"/>
        <v>0</v>
      </c>
      <c r="AO53" s="172"/>
      <c r="AP53" s="104">
        <f t="shared" ref="AP53:BO53" si="81">J53*$I$53</f>
        <v>0</v>
      </c>
      <c r="AQ53" s="104">
        <f t="shared" si="81"/>
        <v>0</v>
      </c>
      <c r="AR53" s="104">
        <f t="shared" si="81"/>
        <v>0</v>
      </c>
      <c r="AS53" s="104">
        <f t="shared" si="81"/>
        <v>0</v>
      </c>
      <c r="AT53" s="104">
        <f t="shared" si="81"/>
        <v>0</v>
      </c>
      <c r="AU53" s="104">
        <f t="shared" si="81"/>
        <v>0</v>
      </c>
      <c r="AV53" s="104">
        <f t="shared" si="81"/>
        <v>0</v>
      </c>
      <c r="AW53" s="104">
        <f t="shared" si="81"/>
        <v>0</v>
      </c>
      <c r="AX53" s="104">
        <f t="shared" si="81"/>
        <v>0</v>
      </c>
      <c r="AY53" s="104">
        <f t="shared" si="81"/>
        <v>0</v>
      </c>
      <c r="AZ53" s="104">
        <f t="shared" si="81"/>
        <v>0</v>
      </c>
      <c r="BA53" s="104">
        <f t="shared" si="81"/>
        <v>0</v>
      </c>
      <c r="BB53" s="104">
        <f t="shared" si="81"/>
        <v>0</v>
      </c>
      <c r="BC53" s="104">
        <f t="shared" si="81"/>
        <v>0</v>
      </c>
      <c r="BD53" s="104">
        <f t="shared" si="81"/>
        <v>0</v>
      </c>
      <c r="BE53" s="104">
        <f t="shared" si="81"/>
        <v>0</v>
      </c>
      <c r="BF53" s="104">
        <f t="shared" si="81"/>
        <v>0</v>
      </c>
      <c r="BG53" s="104">
        <f t="shared" si="81"/>
        <v>0</v>
      </c>
      <c r="BH53" s="104">
        <f t="shared" si="81"/>
        <v>0</v>
      </c>
      <c r="BI53" s="104">
        <f t="shared" si="81"/>
        <v>0</v>
      </c>
      <c r="BJ53" s="104">
        <f t="shared" si="81"/>
        <v>0</v>
      </c>
      <c r="BK53" s="104">
        <f t="shared" si="81"/>
        <v>0</v>
      </c>
      <c r="BL53" s="104">
        <f t="shared" si="81"/>
        <v>0</v>
      </c>
      <c r="BM53" s="104">
        <f t="shared" si="81"/>
        <v>0</v>
      </c>
      <c r="BN53" s="104">
        <f t="shared" si="81"/>
        <v>0</v>
      </c>
      <c r="BO53" s="104">
        <f t="shared" si="81"/>
        <v>0</v>
      </c>
      <c r="BP53" s="104">
        <f t="shared" si="45"/>
        <v>0</v>
      </c>
    </row>
    <row r="54" spans="1:68" ht="195" hidden="1" x14ac:dyDescent="0.25">
      <c r="A54" s="31">
        <v>281</v>
      </c>
      <c r="B54" s="78" t="s">
        <v>901</v>
      </c>
      <c r="C54" s="31" t="s">
        <v>615</v>
      </c>
      <c r="D54" s="31" t="s">
        <v>616</v>
      </c>
      <c r="E54" s="31" t="s">
        <v>148</v>
      </c>
      <c r="F54" s="153">
        <v>0</v>
      </c>
      <c r="G54" s="107">
        <v>602</v>
      </c>
      <c r="H54" s="173">
        <f t="shared" si="8"/>
        <v>1</v>
      </c>
      <c r="I54" s="131">
        <v>0</v>
      </c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84">
        <f t="shared" si="43"/>
        <v>0</v>
      </c>
      <c r="AK54" s="188"/>
      <c r="AL54" s="104">
        <f t="shared" si="9"/>
        <v>0</v>
      </c>
      <c r="AM54" s="104">
        <f t="shared" si="10"/>
        <v>0</v>
      </c>
      <c r="AN54" s="103">
        <f t="shared" si="11"/>
        <v>0</v>
      </c>
      <c r="AO54" s="172"/>
      <c r="AP54" s="104">
        <f t="shared" ref="AP54:BO54" si="82">J54*$I$54</f>
        <v>0</v>
      </c>
      <c r="AQ54" s="104">
        <f t="shared" si="82"/>
        <v>0</v>
      </c>
      <c r="AR54" s="104">
        <f t="shared" si="82"/>
        <v>0</v>
      </c>
      <c r="AS54" s="104">
        <f t="shared" si="82"/>
        <v>0</v>
      </c>
      <c r="AT54" s="104">
        <f t="shared" si="82"/>
        <v>0</v>
      </c>
      <c r="AU54" s="104">
        <f t="shared" si="82"/>
        <v>0</v>
      </c>
      <c r="AV54" s="104">
        <f t="shared" si="82"/>
        <v>0</v>
      </c>
      <c r="AW54" s="104">
        <f t="shared" si="82"/>
        <v>0</v>
      </c>
      <c r="AX54" s="104">
        <f t="shared" si="82"/>
        <v>0</v>
      </c>
      <c r="AY54" s="104">
        <f t="shared" si="82"/>
        <v>0</v>
      </c>
      <c r="AZ54" s="104">
        <f t="shared" si="82"/>
        <v>0</v>
      </c>
      <c r="BA54" s="104">
        <f t="shared" si="82"/>
        <v>0</v>
      </c>
      <c r="BB54" s="104">
        <f t="shared" si="82"/>
        <v>0</v>
      </c>
      <c r="BC54" s="104">
        <f t="shared" si="82"/>
        <v>0</v>
      </c>
      <c r="BD54" s="104">
        <f t="shared" si="82"/>
        <v>0</v>
      </c>
      <c r="BE54" s="104">
        <f t="shared" si="82"/>
        <v>0</v>
      </c>
      <c r="BF54" s="104">
        <f t="shared" si="82"/>
        <v>0</v>
      </c>
      <c r="BG54" s="104">
        <f t="shared" si="82"/>
        <v>0</v>
      </c>
      <c r="BH54" s="104">
        <f t="shared" si="82"/>
        <v>0</v>
      </c>
      <c r="BI54" s="104">
        <f t="shared" si="82"/>
        <v>0</v>
      </c>
      <c r="BJ54" s="104">
        <f t="shared" si="82"/>
        <v>0</v>
      </c>
      <c r="BK54" s="104">
        <f t="shared" si="82"/>
        <v>0</v>
      </c>
      <c r="BL54" s="104">
        <f t="shared" si="82"/>
        <v>0</v>
      </c>
      <c r="BM54" s="104">
        <f t="shared" si="82"/>
        <v>0</v>
      </c>
      <c r="BN54" s="104">
        <f t="shared" si="82"/>
        <v>0</v>
      </c>
      <c r="BO54" s="104">
        <f t="shared" si="82"/>
        <v>0</v>
      </c>
      <c r="BP54" s="104">
        <f t="shared" si="45"/>
        <v>0</v>
      </c>
    </row>
    <row r="55" spans="1:68" ht="180" hidden="1" x14ac:dyDescent="0.25">
      <c r="A55" s="31">
        <v>282</v>
      </c>
      <c r="B55" s="78" t="s">
        <v>901</v>
      </c>
      <c r="C55" s="31" t="s">
        <v>617</v>
      </c>
      <c r="D55" s="31" t="s">
        <v>618</v>
      </c>
      <c r="E55" s="31" t="s">
        <v>148</v>
      </c>
      <c r="F55" s="153">
        <v>0</v>
      </c>
      <c r="G55" s="107">
        <v>602</v>
      </c>
      <c r="H55" s="173">
        <f t="shared" si="8"/>
        <v>1</v>
      </c>
      <c r="I55" s="131">
        <v>0</v>
      </c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84">
        <f t="shared" si="43"/>
        <v>0</v>
      </c>
      <c r="AK55" s="188"/>
      <c r="AL55" s="104">
        <f t="shared" si="9"/>
        <v>0</v>
      </c>
      <c r="AM55" s="104">
        <f t="shared" si="10"/>
        <v>0</v>
      </c>
      <c r="AN55" s="103">
        <f t="shared" si="11"/>
        <v>0</v>
      </c>
      <c r="AO55" s="172"/>
      <c r="AP55" s="104">
        <f t="shared" ref="AP55:BO55" si="83">J55*$I$55</f>
        <v>0</v>
      </c>
      <c r="AQ55" s="104">
        <f t="shared" si="83"/>
        <v>0</v>
      </c>
      <c r="AR55" s="104">
        <f t="shared" si="83"/>
        <v>0</v>
      </c>
      <c r="AS55" s="104">
        <f t="shared" si="83"/>
        <v>0</v>
      </c>
      <c r="AT55" s="104">
        <f t="shared" si="83"/>
        <v>0</v>
      </c>
      <c r="AU55" s="104">
        <f t="shared" si="83"/>
        <v>0</v>
      </c>
      <c r="AV55" s="104">
        <f t="shared" si="83"/>
        <v>0</v>
      </c>
      <c r="AW55" s="104">
        <f t="shared" si="83"/>
        <v>0</v>
      </c>
      <c r="AX55" s="104">
        <f t="shared" si="83"/>
        <v>0</v>
      </c>
      <c r="AY55" s="104">
        <f t="shared" si="83"/>
        <v>0</v>
      </c>
      <c r="AZ55" s="104">
        <f t="shared" si="83"/>
        <v>0</v>
      </c>
      <c r="BA55" s="104">
        <f t="shared" si="83"/>
        <v>0</v>
      </c>
      <c r="BB55" s="104">
        <f t="shared" si="83"/>
        <v>0</v>
      </c>
      <c r="BC55" s="104">
        <f t="shared" si="83"/>
        <v>0</v>
      </c>
      <c r="BD55" s="104">
        <f t="shared" si="83"/>
        <v>0</v>
      </c>
      <c r="BE55" s="104">
        <f t="shared" si="83"/>
        <v>0</v>
      </c>
      <c r="BF55" s="104">
        <f t="shared" si="83"/>
        <v>0</v>
      </c>
      <c r="BG55" s="104">
        <f t="shared" si="83"/>
        <v>0</v>
      </c>
      <c r="BH55" s="104">
        <f t="shared" si="83"/>
        <v>0</v>
      </c>
      <c r="BI55" s="104">
        <f t="shared" si="83"/>
        <v>0</v>
      </c>
      <c r="BJ55" s="104">
        <f t="shared" si="83"/>
        <v>0</v>
      </c>
      <c r="BK55" s="104">
        <f t="shared" si="83"/>
        <v>0</v>
      </c>
      <c r="BL55" s="104">
        <f t="shared" si="83"/>
        <v>0</v>
      </c>
      <c r="BM55" s="104">
        <f t="shared" si="83"/>
        <v>0</v>
      </c>
      <c r="BN55" s="104">
        <f t="shared" si="83"/>
        <v>0</v>
      </c>
      <c r="BO55" s="104">
        <f t="shared" si="83"/>
        <v>0</v>
      </c>
      <c r="BP55" s="104">
        <f t="shared" si="45"/>
        <v>0</v>
      </c>
    </row>
    <row r="56" spans="1:68" ht="150" hidden="1" x14ac:dyDescent="0.25">
      <c r="A56" s="31">
        <v>283</v>
      </c>
      <c r="B56" s="78" t="s">
        <v>901</v>
      </c>
      <c r="C56" s="31" t="s">
        <v>619</v>
      </c>
      <c r="D56" s="31" t="s">
        <v>620</v>
      </c>
      <c r="E56" s="31" t="s">
        <v>148</v>
      </c>
      <c r="F56" s="153">
        <v>0</v>
      </c>
      <c r="G56" s="107">
        <v>1202</v>
      </c>
      <c r="H56" s="173">
        <f t="shared" si="8"/>
        <v>1</v>
      </c>
      <c r="I56" s="131">
        <v>0</v>
      </c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84">
        <f t="shared" si="43"/>
        <v>0</v>
      </c>
      <c r="AK56" s="188"/>
      <c r="AL56" s="104">
        <f t="shared" si="9"/>
        <v>0</v>
      </c>
      <c r="AM56" s="104">
        <f t="shared" si="10"/>
        <v>0</v>
      </c>
      <c r="AN56" s="103">
        <f t="shared" si="11"/>
        <v>0</v>
      </c>
      <c r="AO56" s="172"/>
      <c r="AP56" s="104">
        <f t="shared" ref="AP56:BO56" si="84">J56*$I$56</f>
        <v>0</v>
      </c>
      <c r="AQ56" s="104">
        <f t="shared" si="84"/>
        <v>0</v>
      </c>
      <c r="AR56" s="104">
        <f t="shared" si="84"/>
        <v>0</v>
      </c>
      <c r="AS56" s="104">
        <f t="shared" si="84"/>
        <v>0</v>
      </c>
      <c r="AT56" s="104">
        <f t="shared" si="84"/>
        <v>0</v>
      </c>
      <c r="AU56" s="104">
        <f t="shared" si="84"/>
        <v>0</v>
      </c>
      <c r="AV56" s="104">
        <f t="shared" si="84"/>
        <v>0</v>
      </c>
      <c r="AW56" s="104">
        <f t="shared" si="84"/>
        <v>0</v>
      </c>
      <c r="AX56" s="104">
        <f t="shared" si="84"/>
        <v>0</v>
      </c>
      <c r="AY56" s="104">
        <f t="shared" si="84"/>
        <v>0</v>
      </c>
      <c r="AZ56" s="104">
        <f t="shared" si="84"/>
        <v>0</v>
      </c>
      <c r="BA56" s="104">
        <f t="shared" si="84"/>
        <v>0</v>
      </c>
      <c r="BB56" s="104">
        <f t="shared" si="84"/>
        <v>0</v>
      </c>
      <c r="BC56" s="104">
        <f t="shared" si="84"/>
        <v>0</v>
      </c>
      <c r="BD56" s="104">
        <f t="shared" si="84"/>
        <v>0</v>
      </c>
      <c r="BE56" s="104">
        <f t="shared" si="84"/>
        <v>0</v>
      </c>
      <c r="BF56" s="104">
        <f t="shared" si="84"/>
        <v>0</v>
      </c>
      <c r="BG56" s="104">
        <f t="shared" si="84"/>
        <v>0</v>
      </c>
      <c r="BH56" s="104">
        <f t="shared" si="84"/>
        <v>0</v>
      </c>
      <c r="BI56" s="104">
        <f t="shared" si="84"/>
        <v>0</v>
      </c>
      <c r="BJ56" s="104">
        <f t="shared" si="84"/>
        <v>0</v>
      </c>
      <c r="BK56" s="104">
        <f t="shared" si="84"/>
        <v>0</v>
      </c>
      <c r="BL56" s="104">
        <f t="shared" si="84"/>
        <v>0</v>
      </c>
      <c r="BM56" s="104">
        <f t="shared" si="84"/>
        <v>0</v>
      </c>
      <c r="BN56" s="104">
        <f t="shared" si="84"/>
        <v>0</v>
      </c>
      <c r="BO56" s="104">
        <f t="shared" si="84"/>
        <v>0</v>
      </c>
      <c r="BP56" s="104">
        <f t="shared" si="45"/>
        <v>0</v>
      </c>
    </row>
    <row r="57" spans="1:68" ht="165" hidden="1" x14ac:dyDescent="0.25">
      <c r="A57" s="31">
        <v>284</v>
      </c>
      <c r="B57" s="78" t="s">
        <v>901</v>
      </c>
      <c r="C57" s="31" t="s">
        <v>621</v>
      </c>
      <c r="D57" s="31" t="s">
        <v>622</v>
      </c>
      <c r="E57" s="31" t="s">
        <v>148</v>
      </c>
      <c r="F57" s="153">
        <v>0</v>
      </c>
      <c r="G57" s="107">
        <v>1202</v>
      </c>
      <c r="H57" s="173">
        <f t="shared" si="8"/>
        <v>1</v>
      </c>
      <c r="I57" s="131">
        <v>0</v>
      </c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84">
        <f t="shared" si="43"/>
        <v>0</v>
      </c>
      <c r="AK57" s="188"/>
      <c r="AL57" s="104">
        <f t="shared" si="9"/>
        <v>0</v>
      </c>
      <c r="AM57" s="104">
        <f t="shared" si="10"/>
        <v>0</v>
      </c>
      <c r="AN57" s="103">
        <f t="shared" si="11"/>
        <v>0</v>
      </c>
      <c r="AO57" s="172"/>
      <c r="AP57" s="104">
        <f t="shared" ref="AP57:BO57" si="85">J57*$I$57</f>
        <v>0</v>
      </c>
      <c r="AQ57" s="104">
        <f t="shared" si="85"/>
        <v>0</v>
      </c>
      <c r="AR57" s="104">
        <f t="shared" si="85"/>
        <v>0</v>
      </c>
      <c r="AS57" s="104">
        <f t="shared" si="85"/>
        <v>0</v>
      </c>
      <c r="AT57" s="104">
        <f t="shared" si="85"/>
        <v>0</v>
      </c>
      <c r="AU57" s="104">
        <f t="shared" si="85"/>
        <v>0</v>
      </c>
      <c r="AV57" s="104">
        <f t="shared" si="85"/>
        <v>0</v>
      </c>
      <c r="AW57" s="104">
        <f t="shared" si="85"/>
        <v>0</v>
      </c>
      <c r="AX57" s="104">
        <f t="shared" si="85"/>
        <v>0</v>
      </c>
      <c r="AY57" s="104">
        <f t="shared" si="85"/>
        <v>0</v>
      </c>
      <c r="AZ57" s="104">
        <f t="shared" si="85"/>
        <v>0</v>
      </c>
      <c r="BA57" s="104">
        <f t="shared" si="85"/>
        <v>0</v>
      </c>
      <c r="BB57" s="104">
        <f t="shared" si="85"/>
        <v>0</v>
      </c>
      <c r="BC57" s="104">
        <f t="shared" si="85"/>
        <v>0</v>
      </c>
      <c r="BD57" s="104">
        <f t="shared" si="85"/>
        <v>0</v>
      </c>
      <c r="BE57" s="104">
        <f t="shared" si="85"/>
        <v>0</v>
      </c>
      <c r="BF57" s="104">
        <f t="shared" si="85"/>
        <v>0</v>
      </c>
      <c r="BG57" s="104">
        <f t="shared" si="85"/>
        <v>0</v>
      </c>
      <c r="BH57" s="104">
        <f t="shared" si="85"/>
        <v>0</v>
      </c>
      <c r="BI57" s="104">
        <f t="shared" si="85"/>
        <v>0</v>
      </c>
      <c r="BJ57" s="104">
        <f t="shared" si="85"/>
        <v>0</v>
      </c>
      <c r="BK57" s="104">
        <f t="shared" si="85"/>
        <v>0</v>
      </c>
      <c r="BL57" s="104">
        <f t="shared" si="85"/>
        <v>0</v>
      </c>
      <c r="BM57" s="104">
        <f t="shared" si="85"/>
        <v>0</v>
      </c>
      <c r="BN57" s="104">
        <f t="shared" si="85"/>
        <v>0</v>
      </c>
      <c r="BO57" s="104">
        <f t="shared" si="85"/>
        <v>0</v>
      </c>
      <c r="BP57" s="104">
        <f t="shared" si="45"/>
        <v>0</v>
      </c>
    </row>
    <row r="58" spans="1:68" ht="195" hidden="1" x14ac:dyDescent="0.25">
      <c r="A58" s="31">
        <v>285</v>
      </c>
      <c r="B58" s="78" t="s">
        <v>901</v>
      </c>
      <c r="C58" s="31" t="s">
        <v>623</v>
      </c>
      <c r="D58" s="31" t="s">
        <v>624</v>
      </c>
      <c r="E58" s="31" t="s">
        <v>148</v>
      </c>
      <c r="F58" s="153">
        <v>0</v>
      </c>
      <c r="G58" s="107">
        <v>1202</v>
      </c>
      <c r="H58" s="173">
        <f t="shared" si="8"/>
        <v>1</v>
      </c>
      <c r="I58" s="131">
        <v>0</v>
      </c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84">
        <f t="shared" si="43"/>
        <v>0</v>
      </c>
      <c r="AK58" s="188"/>
      <c r="AL58" s="104">
        <f t="shared" si="9"/>
        <v>0</v>
      </c>
      <c r="AM58" s="104">
        <f t="shared" si="10"/>
        <v>0</v>
      </c>
      <c r="AN58" s="103">
        <f t="shared" si="11"/>
        <v>0</v>
      </c>
      <c r="AO58" s="172"/>
      <c r="AP58" s="104">
        <f t="shared" ref="AP58:BO58" si="86">J58*$I$58</f>
        <v>0</v>
      </c>
      <c r="AQ58" s="104">
        <f t="shared" si="86"/>
        <v>0</v>
      </c>
      <c r="AR58" s="104">
        <f t="shared" si="86"/>
        <v>0</v>
      </c>
      <c r="AS58" s="104">
        <f t="shared" si="86"/>
        <v>0</v>
      </c>
      <c r="AT58" s="104">
        <f t="shared" si="86"/>
        <v>0</v>
      </c>
      <c r="AU58" s="104">
        <f t="shared" si="86"/>
        <v>0</v>
      </c>
      <c r="AV58" s="104">
        <f t="shared" si="86"/>
        <v>0</v>
      </c>
      <c r="AW58" s="104">
        <f t="shared" si="86"/>
        <v>0</v>
      </c>
      <c r="AX58" s="104">
        <f t="shared" si="86"/>
        <v>0</v>
      </c>
      <c r="AY58" s="104">
        <f t="shared" si="86"/>
        <v>0</v>
      </c>
      <c r="AZ58" s="104">
        <f t="shared" si="86"/>
        <v>0</v>
      </c>
      <c r="BA58" s="104">
        <f t="shared" si="86"/>
        <v>0</v>
      </c>
      <c r="BB58" s="104">
        <f t="shared" si="86"/>
        <v>0</v>
      </c>
      <c r="BC58" s="104">
        <f t="shared" si="86"/>
        <v>0</v>
      </c>
      <c r="BD58" s="104">
        <f t="shared" si="86"/>
        <v>0</v>
      </c>
      <c r="BE58" s="104">
        <f t="shared" si="86"/>
        <v>0</v>
      </c>
      <c r="BF58" s="104">
        <f t="shared" si="86"/>
        <v>0</v>
      </c>
      <c r="BG58" s="104">
        <f t="shared" si="86"/>
        <v>0</v>
      </c>
      <c r="BH58" s="104">
        <f t="shared" si="86"/>
        <v>0</v>
      </c>
      <c r="BI58" s="104">
        <f t="shared" si="86"/>
        <v>0</v>
      </c>
      <c r="BJ58" s="104">
        <f t="shared" si="86"/>
        <v>0</v>
      </c>
      <c r="BK58" s="104">
        <f t="shared" si="86"/>
        <v>0</v>
      </c>
      <c r="BL58" s="104">
        <f t="shared" si="86"/>
        <v>0</v>
      </c>
      <c r="BM58" s="104">
        <f t="shared" si="86"/>
        <v>0</v>
      </c>
      <c r="BN58" s="104">
        <f t="shared" si="86"/>
        <v>0</v>
      </c>
      <c r="BO58" s="104">
        <f t="shared" si="86"/>
        <v>0</v>
      </c>
      <c r="BP58" s="104">
        <f t="shared" si="45"/>
        <v>0</v>
      </c>
    </row>
    <row r="59" spans="1:68" ht="195" hidden="1" x14ac:dyDescent="0.25">
      <c r="A59" s="31">
        <v>286</v>
      </c>
      <c r="B59" s="78" t="s">
        <v>901</v>
      </c>
      <c r="C59" s="31" t="s">
        <v>625</v>
      </c>
      <c r="D59" s="31" t="s">
        <v>626</v>
      </c>
      <c r="E59" s="31" t="s">
        <v>148</v>
      </c>
      <c r="F59" s="153">
        <v>0</v>
      </c>
      <c r="G59" s="107">
        <v>1202</v>
      </c>
      <c r="H59" s="173">
        <f t="shared" si="8"/>
        <v>1</v>
      </c>
      <c r="I59" s="131">
        <v>0</v>
      </c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84">
        <f t="shared" si="43"/>
        <v>0</v>
      </c>
      <c r="AK59" s="188"/>
      <c r="AL59" s="104">
        <f t="shared" si="9"/>
        <v>0</v>
      </c>
      <c r="AM59" s="104">
        <f t="shared" si="10"/>
        <v>0</v>
      </c>
      <c r="AN59" s="103">
        <f t="shared" si="11"/>
        <v>0</v>
      </c>
      <c r="AO59" s="172"/>
      <c r="AP59" s="104">
        <f t="shared" ref="AP59:BO59" si="87">J59*$I$59</f>
        <v>0</v>
      </c>
      <c r="AQ59" s="104">
        <f t="shared" si="87"/>
        <v>0</v>
      </c>
      <c r="AR59" s="104">
        <f t="shared" si="87"/>
        <v>0</v>
      </c>
      <c r="AS59" s="104">
        <f t="shared" si="87"/>
        <v>0</v>
      </c>
      <c r="AT59" s="104">
        <f t="shared" si="87"/>
        <v>0</v>
      </c>
      <c r="AU59" s="104">
        <f t="shared" si="87"/>
        <v>0</v>
      </c>
      <c r="AV59" s="104">
        <f t="shared" si="87"/>
        <v>0</v>
      </c>
      <c r="AW59" s="104">
        <f t="shared" si="87"/>
        <v>0</v>
      </c>
      <c r="AX59" s="104">
        <f t="shared" si="87"/>
        <v>0</v>
      </c>
      <c r="AY59" s="104">
        <f t="shared" si="87"/>
        <v>0</v>
      </c>
      <c r="AZ59" s="104">
        <f t="shared" si="87"/>
        <v>0</v>
      </c>
      <c r="BA59" s="104">
        <f t="shared" si="87"/>
        <v>0</v>
      </c>
      <c r="BB59" s="104">
        <f t="shared" si="87"/>
        <v>0</v>
      </c>
      <c r="BC59" s="104">
        <f t="shared" si="87"/>
        <v>0</v>
      </c>
      <c r="BD59" s="104">
        <f t="shared" si="87"/>
        <v>0</v>
      </c>
      <c r="BE59" s="104">
        <f t="shared" si="87"/>
        <v>0</v>
      </c>
      <c r="BF59" s="104">
        <f t="shared" si="87"/>
        <v>0</v>
      </c>
      <c r="BG59" s="104">
        <f t="shared" si="87"/>
        <v>0</v>
      </c>
      <c r="BH59" s="104">
        <f t="shared" si="87"/>
        <v>0</v>
      </c>
      <c r="BI59" s="104">
        <f t="shared" si="87"/>
        <v>0</v>
      </c>
      <c r="BJ59" s="104">
        <f t="shared" si="87"/>
        <v>0</v>
      </c>
      <c r="BK59" s="104">
        <f t="shared" si="87"/>
        <v>0</v>
      </c>
      <c r="BL59" s="104">
        <f t="shared" si="87"/>
        <v>0</v>
      </c>
      <c r="BM59" s="104">
        <f t="shared" si="87"/>
        <v>0</v>
      </c>
      <c r="BN59" s="104">
        <f t="shared" si="87"/>
        <v>0</v>
      </c>
      <c r="BO59" s="104">
        <f t="shared" si="87"/>
        <v>0</v>
      </c>
      <c r="BP59" s="104">
        <f t="shared" si="45"/>
        <v>0</v>
      </c>
    </row>
    <row r="60" spans="1:68" ht="150" hidden="1" x14ac:dyDescent="0.25">
      <c r="A60" s="31">
        <v>287</v>
      </c>
      <c r="B60" s="78" t="s">
        <v>901</v>
      </c>
      <c r="C60" s="31" t="s">
        <v>627</v>
      </c>
      <c r="D60" s="31" t="s">
        <v>628</v>
      </c>
      <c r="E60" s="31" t="s">
        <v>148</v>
      </c>
      <c r="F60" s="153">
        <v>0</v>
      </c>
      <c r="G60" s="107">
        <v>2165</v>
      </c>
      <c r="H60" s="173">
        <f t="shared" si="8"/>
        <v>1</v>
      </c>
      <c r="I60" s="131">
        <v>0</v>
      </c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84">
        <f t="shared" si="43"/>
        <v>0</v>
      </c>
      <c r="AK60" s="188"/>
      <c r="AL60" s="104">
        <f t="shared" si="9"/>
        <v>0</v>
      </c>
      <c r="AM60" s="104">
        <f t="shared" si="10"/>
        <v>0</v>
      </c>
      <c r="AN60" s="103">
        <f t="shared" si="11"/>
        <v>0</v>
      </c>
      <c r="AO60" s="172"/>
      <c r="AP60" s="104">
        <f t="shared" ref="AP60:BO60" si="88">J60*$I$60</f>
        <v>0</v>
      </c>
      <c r="AQ60" s="104">
        <f t="shared" si="88"/>
        <v>0</v>
      </c>
      <c r="AR60" s="104">
        <f t="shared" si="88"/>
        <v>0</v>
      </c>
      <c r="AS60" s="104">
        <f t="shared" si="88"/>
        <v>0</v>
      </c>
      <c r="AT60" s="104">
        <f t="shared" si="88"/>
        <v>0</v>
      </c>
      <c r="AU60" s="104">
        <f t="shared" si="88"/>
        <v>0</v>
      </c>
      <c r="AV60" s="104">
        <f t="shared" si="88"/>
        <v>0</v>
      </c>
      <c r="AW60" s="104">
        <f t="shared" si="88"/>
        <v>0</v>
      </c>
      <c r="AX60" s="104">
        <f t="shared" si="88"/>
        <v>0</v>
      </c>
      <c r="AY60" s="104">
        <f t="shared" si="88"/>
        <v>0</v>
      </c>
      <c r="AZ60" s="104">
        <f t="shared" si="88"/>
        <v>0</v>
      </c>
      <c r="BA60" s="104">
        <f t="shared" si="88"/>
        <v>0</v>
      </c>
      <c r="BB60" s="104">
        <f t="shared" si="88"/>
        <v>0</v>
      </c>
      <c r="BC60" s="104">
        <f t="shared" si="88"/>
        <v>0</v>
      </c>
      <c r="BD60" s="104">
        <f t="shared" si="88"/>
        <v>0</v>
      </c>
      <c r="BE60" s="104">
        <f t="shared" si="88"/>
        <v>0</v>
      </c>
      <c r="BF60" s="104">
        <f t="shared" si="88"/>
        <v>0</v>
      </c>
      <c r="BG60" s="104">
        <f t="shared" si="88"/>
        <v>0</v>
      </c>
      <c r="BH60" s="104">
        <f t="shared" si="88"/>
        <v>0</v>
      </c>
      <c r="BI60" s="104">
        <f t="shared" si="88"/>
        <v>0</v>
      </c>
      <c r="BJ60" s="104">
        <f t="shared" si="88"/>
        <v>0</v>
      </c>
      <c r="BK60" s="104">
        <f t="shared" si="88"/>
        <v>0</v>
      </c>
      <c r="BL60" s="104">
        <f t="shared" si="88"/>
        <v>0</v>
      </c>
      <c r="BM60" s="104">
        <f t="shared" si="88"/>
        <v>0</v>
      </c>
      <c r="BN60" s="104">
        <f t="shared" si="88"/>
        <v>0</v>
      </c>
      <c r="BO60" s="104">
        <f t="shared" si="88"/>
        <v>0</v>
      </c>
      <c r="BP60" s="104">
        <f t="shared" si="45"/>
        <v>0</v>
      </c>
    </row>
    <row r="61" spans="1:68" ht="165" hidden="1" x14ac:dyDescent="0.25">
      <c r="A61" s="31">
        <v>288</v>
      </c>
      <c r="B61" s="78" t="s">
        <v>901</v>
      </c>
      <c r="C61" s="31" t="s">
        <v>629</v>
      </c>
      <c r="D61" s="31" t="s">
        <v>630</v>
      </c>
      <c r="E61" s="31" t="s">
        <v>148</v>
      </c>
      <c r="F61" s="153">
        <v>0</v>
      </c>
      <c r="G61" s="107">
        <v>2165</v>
      </c>
      <c r="H61" s="173">
        <f t="shared" si="8"/>
        <v>1</v>
      </c>
      <c r="I61" s="131">
        <v>0</v>
      </c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84">
        <f t="shared" si="43"/>
        <v>0</v>
      </c>
      <c r="AK61" s="188"/>
      <c r="AL61" s="104">
        <f t="shared" si="9"/>
        <v>0</v>
      </c>
      <c r="AM61" s="104">
        <f t="shared" si="10"/>
        <v>0</v>
      </c>
      <c r="AN61" s="103">
        <f t="shared" si="11"/>
        <v>0</v>
      </c>
      <c r="AO61" s="172"/>
      <c r="AP61" s="104">
        <f t="shared" ref="AP61:BO61" si="89">J61*$I$61</f>
        <v>0</v>
      </c>
      <c r="AQ61" s="104">
        <f t="shared" si="89"/>
        <v>0</v>
      </c>
      <c r="AR61" s="104">
        <f t="shared" si="89"/>
        <v>0</v>
      </c>
      <c r="AS61" s="104">
        <f t="shared" si="89"/>
        <v>0</v>
      </c>
      <c r="AT61" s="104">
        <f t="shared" si="89"/>
        <v>0</v>
      </c>
      <c r="AU61" s="104">
        <f t="shared" si="89"/>
        <v>0</v>
      </c>
      <c r="AV61" s="104">
        <f t="shared" si="89"/>
        <v>0</v>
      </c>
      <c r="AW61" s="104">
        <f t="shared" si="89"/>
        <v>0</v>
      </c>
      <c r="AX61" s="104">
        <f t="shared" si="89"/>
        <v>0</v>
      </c>
      <c r="AY61" s="104">
        <f t="shared" si="89"/>
        <v>0</v>
      </c>
      <c r="AZ61" s="104">
        <f t="shared" si="89"/>
        <v>0</v>
      </c>
      <c r="BA61" s="104">
        <f t="shared" si="89"/>
        <v>0</v>
      </c>
      <c r="BB61" s="104">
        <f t="shared" si="89"/>
        <v>0</v>
      </c>
      <c r="BC61" s="104">
        <f t="shared" si="89"/>
        <v>0</v>
      </c>
      <c r="BD61" s="104">
        <f t="shared" si="89"/>
        <v>0</v>
      </c>
      <c r="BE61" s="104">
        <f t="shared" si="89"/>
        <v>0</v>
      </c>
      <c r="BF61" s="104">
        <f t="shared" si="89"/>
        <v>0</v>
      </c>
      <c r="BG61" s="104">
        <f t="shared" si="89"/>
        <v>0</v>
      </c>
      <c r="BH61" s="104">
        <f t="shared" si="89"/>
        <v>0</v>
      </c>
      <c r="BI61" s="104">
        <f t="shared" si="89"/>
        <v>0</v>
      </c>
      <c r="BJ61" s="104">
        <f t="shared" si="89"/>
        <v>0</v>
      </c>
      <c r="BK61" s="104">
        <f t="shared" si="89"/>
        <v>0</v>
      </c>
      <c r="BL61" s="104">
        <f t="shared" si="89"/>
        <v>0</v>
      </c>
      <c r="BM61" s="104">
        <f t="shared" si="89"/>
        <v>0</v>
      </c>
      <c r="BN61" s="104">
        <f t="shared" si="89"/>
        <v>0</v>
      </c>
      <c r="BO61" s="104">
        <f t="shared" si="89"/>
        <v>0</v>
      </c>
      <c r="BP61" s="104">
        <f t="shared" si="45"/>
        <v>0</v>
      </c>
    </row>
    <row r="62" spans="1:68" ht="195" hidden="1" x14ac:dyDescent="0.25">
      <c r="A62" s="31">
        <v>289</v>
      </c>
      <c r="B62" s="78" t="s">
        <v>901</v>
      </c>
      <c r="C62" s="31" t="s">
        <v>631</v>
      </c>
      <c r="D62" s="31" t="s">
        <v>632</v>
      </c>
      <c r="E62" s="31" t="s">
        <v>148</v>
      </c>
      <c r="F62" s="153">
        <v>0</v>
      </c>
      <c r="G62" s="107">
        <v>2165</v>
      </c>
      <c r="H62" s="173">
        <f t="shared" si="8"/>
        <v>1</v>
      </c>
      <c r="I62" s="131">
        <v>0</v>
      </c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84">
        <f t="shared" si="43"/>
        <v>0</v>
      </c>
      <c r="AK62" s="188"/>
      <c r="AL62" s="104">
        <f t="shared" si="9"/>
        <v>0</v>
      </c>
      <c r="AM62" s="104">
        <f t="shared" si="10"/>
        <v>0</v>
      </c>
      <c r="AN62" s="103">
        <f t="shared" si="11"/>
        <v>0</v>
      </c>
      <c r="AO62" s="172"/>
      <c r="AP62" s="104">
        <f t="shared" ref="AP62:BO62" si="90">J62*$I$62</f>
        <v>0</v>
      </c>
      <c r="AQ62" s="104">
        <f t="shared" si="90"/>
        <v>0</v>
      </c>
      <c r="AR62" s="104">
        <f t="shared" si="90"/>
        <v>0</v>
      </c>
      <c r="AS62" s="104">
        <f t="shared" si="90"/>
        <v>0</v>
      </c>
      <c r="AT62" s="104">
        <f t="shared" si="90"/>
        <v>0</v>
      </c>
      <c r="AU62" s="104">
        <f t="shared" si="90"/>
        <v>0</v>
      </c>
      <c r="AV62" s="104">
        <f t="shared" si="90"/>
        <v>0</v>
      </c>
      <c r="AW62" s="104">
        <f t="shared" si="90"/>
        <v>0</v>
      </c>
      <c r="AX62" s="104">
        <f t="shared" si="90"/>
        <v>0</v>
      </c>
      <c r="AY62" s="104">
        <f t="shared" si="90"/>
        <v>0</v>
      </c>
      <c r="AZ62" s="104">
        <f t="shared" si="90"/>
        <v>0</v>
      </c>
      <c r="BA62" s="104">
        <f t="shared" si="90"/>
        <v>0</v>
      </c>
      <c r="BB62" s="104">
        <f t="shared" si="90"/>
        <v>0</v>
      </c>
      <c r="BC62" s="104">
        <f t="shared" si="90"/>
        <v>0</v>
      </c>
      <c r="BD62" s="104">
        <f t="shared" si="90"/>
        <v>0</v>
      </c>
      <c r="BE62" s="104">
        <f t="shared" si="90"/>
        <v>0</v>
      </c>
      <c r="BF62" s="104">
        <f t="shared" si="90"/>
        <v>0</v>
      </c>
      <c r="BG62" s="104">
        <f t="shared" si="90"/>
        <v>0</v>
      </c>
      <c r="BH62" s="104">
        <f t="shared" si="90"/>
        <v>0</v>
      </c>
      <c r="BI62" s="104">
        <f t="shared" si="90"/>
        <v>0</v>
      </c>
      <c r="BJ62" s="104">
        <f t="shared" si="90"/>
        <v>0</v>
      </c>
      <c r="BK62" s="104">
        <f t="shared" si="90"/>
        <v>0</v>
      </c>
      <c r="BL62" s="104">
        <f t="shared" si="90"/>
        <v>0</v>
      </c>
      <c r="BM62" s="104">
        <f t="shared" si="90"/>
        <v>0</v>
      </c>
      <c r="BN62" s="104">
        <f t="shared" si="90"/>
        <v>0</v>
      </c>
      <c r="BO62" s="104">
        <f t="shared" si="90"/>
        <v>0</v>
      </c>
      <c r="BP62" s="104">
        <f t="shared" si="45"/>
        <v>0</v>
      </c>
    </row>
    <row r="63" spans="1:68" ht="180" hidden="1" x14ac:dyDescent="0.25">
      <c r="A63" s="31">
        <v>290</v>
      </c>
      <c r="B63" s="78" t="s">
        <v>901</v>
      </c>
      <c r="C63" s="31" t="s">
        <v>633</v>
      </c>
      <c r="D63" s="31" t="s">
        <v>634</v>
      </c>
      <c r="E63" s="31" t="s">
        <v>148</v>
      </c>
      <c r="F63" s="153">
        <v>0</v>
      </c>
      <c r="G63" s="107">
        <v>2165</v>
      </c>
      <c r="H63" s="173">
        <f t="shared" si="8"/>
        <v>1</v>
      </c>
      <c r="I63" s="131">
        <v>0</v>
      </c>
      <c r="J63" s="100"/>
      <c r="K63" s="100"/>
      <c r="L63" s="100"/>
      <c r="M63" s="229"/>
      <c r="N63" s="229"/>
      <c r="O63" s="229"/>
      <c r="P63" s="229"/>
      <c r="Q63" s="229"/>
      <c r="R63" s="229"/>
      <c r="S63" s="100"/>
      <c r="T63" s="229"/>
      <c r="U63" s="229"/>
      <c r="V63" s="100"/>
      <c r="W63" s="100"/>
      <c r="X63" s="100"/>
      <c r="Y63" s="229"/>
      <c r="Z63" s="229"/>
      <c r="AA63" s="100"/>
      <c r="AB63" s="100"/>
      <c r="AC63" s="100"/>
      <c r="AD63" s="100"/>
      <c r="AE63" s="100"/>
      <c r="AF63" s="100"/>
      <c r="AG63" s="100"/>
      <c r="AH63" s="229"/>
      <c r="AI63" s="100"/>
      <c r="AJ63" s="184">
        <f t="shared" si="43"/>
        <v>0</v>
      </c>
      <c r="AK63" s="188"/>
      <c r="AL63" s="104">
        <f t="shared" si="9"/>
        <v>0</v>
      </c>
      <c r="AM63" s="104">
        <f t="shared" si="10"/>
        <v>0</v>
      </c>
      <c r="AN63" s="103">
        <f t="shared" si="11"/>
        <v>0</v>
      </c>
      <c r="AO63" s="172"/>
      <c r="AP63" s="104">
        <f t="shared" ref="AP63:BO63" si="91">J63*$I$63</f>
        <v>0</v>
      </c>
      <c r="AQ63" s="104">
        <f t="shared" si="91"/>
        <v>0</v>
      </c>
      <c r="AR63" s="104">
        <f t="shared" si="91"/>
        <v>0</v>
      </c>
      <c r="AS63" s="104">
        <f t="shared" si="91"/>
        <v>0</v>
      </c>
      <c r="AT63" s="104">
        <f t="shared" si="91"/>
        <v>0</v>
      </c>
      <c r="AU63" s="104">
        <f t="shared" si="91"/>
        <v>0</v>
      </c>
      <c r="AV63" s="104">
        <f t="shared" si="91"/>
        <v>0</v>
      </c>
      <c r="AW63" s="104">
        <f t="shared" si="91"/>
        <v>0</v>
      </c>
      <c r="AX63" s="104">
        <f t="shared" si="91"/>
        <v>0</v>
      </c>
      <c r="AY63" s="104">
        <f t="shared" si="91"/>
        <v>0</v>
      </c>
      <c r="AZ63" s="104">
        <f t="shared" si="91"/>
        <v>0</v>
      </c>
      <c r="BA63" s="104">
        <f t="shared" si="91"/>
        <v>0</v>
      </c>
      <c r="BB63" s="104">
        <f t="shared" si="91"/>
        <v>0</v>
      </c>
      <c r="BC63" s="104">
        <f t="shared" si="91"/>
        <v>0</v>
      </c>
      <c r="BD63" s="104">
        <f t="shared" si="91"/>
        <v>0</v>
      </c>
      <c r="BE63" s="104">
        <f t="shared" si="91"/>
        <v>0</v>
      </c>
      <c r="BF63" s="104">
        <f t="shared" si="91"/>
        <v>0</v>
      </c>
      <c r="BG63" s="104">
        <f t="shared" si="91"/>
        <v>0</v>
      </c>
      <c r="BH63" s="104">
        <f t="shared" si="91"/>
        <v>0</v>
      </c>
      <c r="BI63" s="104">
        <f t="shared" si="91"/>
        <v>0</v>
      </c>
      <c r="BJ63" s="104">
        <f t="shared" si="91"/>
        <v>0</v>
      </c>
      <c r="BK63" s="104">
        <f t="shared" si="91"/>
        <v>0</v>
      </c>
      <c r="BL63" s="104">
        <f t="shared" si="91"/>
        <v>0</v>
      </c>
      <c r="BM63" s="104">
        <f t="shared" si="91"/>
        <v>0</v>
      </c>
      <c r="BN63" s="104">
        <f t="shared" si="91"/>
        <v>0</v>
      </c>
      <c r="BO63" s="104">
        <f t="shared" si="91"/>
        <v>0</v>
      </c>
      <c r="BP63" s="104">
        <f t="shared" si="45"/>
        <v>0</v>
      </c>
    </row>
    <row r="64" spans="1:68" ht="150" hidden="1" x14ac:dyDescent="0.25">
      <c r="A64" s="31">
        <v>291</v>
      </c>
      <c r="B64" s="78" t="s">
        <v>901</v>
      </c>
      <c r="C64" s="31" t="s">
        <v>635</v>
      </c>
      <c r="D64" s="31" t="s">
        <v>636</v>
      </c>
      <c r="E64" s="31" t="s">
        <v>148</v>
      </c>
      <c r="F64" s="153">
        <v>0</v>
      </c>
      <c r="G64" s="107">
        <v>2405</v>
      </c>
      <c r="H64" s="173">
        <f t="shared" si="8"/>
        <v>1</v>
      </c>
      <c r="I64" s="131">
        <v>0</v>
      </c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84">
        <f t="shared" si="43"/>
        <v>0</v>
      </c>
      <c r="AK64" s="188"/>
      <c r="AL64" s="104">
        <f t="shared" si="9"/>
        <v>0</v>
      </c>
      <c r="AM64" s="104">
        <f t="shared" si="10"/>
        <v>0</v>
      </c>
      <c r="AN64" s="103">
        <f t="shared" si="11"/>
        <v>0</v>
      </c>
      <c r="AO64" s="172"/>
      <c r="AP64" s="104">
        <f t="shared" ref="AP64:BO64" si="92">J64*$I$64</f>
        <v>0</v>
      </c>
      <c r="AQ64" s="104">
        <f t="shared" si="92"/>
        <v>0</v>
      </c>
      <c r="AR64" s="104">
        <f t="shared" si="92"/>
        <v>0</v>
      </c>
      <c r="AS64" s="104">
        <f t="shared" si="92"/>
        <v>0</v>
      </c>
      <c r="AT64" s="104">
        <f t="shared" si="92"/>
        <v>0</v>
      </c>
      <c r="AU64" s="104">
        <f t="shared" si="92"/>
        <v>0</v>
      </c>
      <c r="AV64" s="104">
        <f t="shared" si="92"/>
        <v>0</v>
      </c>
      <c r="AW64" s="104">
        <f t="shared" si="92"/>
        <v>0</v>
      </c>
      <c r="AX64" s="104">
        <f t="shared" si="92"/>
        <v>0</v>
      </c>
      <c r="AY64" s="104">
        <f t="shared" si="92"/>
        <v>0</v>
      </c>
      <c r="AZ64" s="104">
        <f t="shared" si="92"/>
        <v>0</v>
      </c>
      <c r="BA64" s="104">
        <f t="shared" si="92"/>
        <v>0</v>
      </c>
      <c r="BB64" s="104">
        <f t="shared" si="92"/>
        <v>0</v>
      </c>
      <c r="BC64" s="104">
        <f t="shared" si="92"/>
        <v>0</v>
      </c>
      <c r="BD64" s="104">
        <f t="shared" si="92"/>
        <v>0</v>
      </c>
      <c r="BE64" s="104">
        <f t="shared" si="92"/>
        <v>0</v>
      </c>
      <c r="BF64" s="104">
        <f t="shared" si="92"/>
        <v>0</v>
      </c>
      <c r="BG64" s="104">
        <f t="shared" si="92"/>
        <v>0</v>
      </c>
      <c r="BH64" s="104">
        <f t="shared" si="92"/>
        <v>0</v>
      </c>
      <c r="BI64" s="104">
        <f t="shared" si="92"/>
        <v>0</v>
      </c>
      <c r="BJ64" s="104">
        <f t="shared" si="92"/>
        <v>0</v>
      </c>
      <c r="BK64" s="104">
        <f t="shared" si="92"/>
        <v>0</v>
      </c>
      <c r="BL64" s="104">
        <f t="shared" si="92"/>
        <v>0</v>
      </c>
      <c r="BM64" s="104">
        <f t="shared" si="92"/>
        <v>0</v>
      </c>
      <c r="BN64" s="104">
        <f t="shared" si="92"/>
        <v>0</v>
      </c>
      <c r="BO64" s="104">
        <f t="shared" si="92"/>
        <v>0</v>
      </c>
      <c r="BP64" s="104">
        <f t="shared" si="45"/>
        <v>0</v>
      </c>
    </row>
    <row r="65" spans="1:68" ht="165" hidden="1" x14ac:dyDescent="0.25">
      <c r="A65" s="31">
        <v>292</v>
      </c>
      <c r="B65" s="78" t="s">
        <v>901</v>
      </c>
      <c r="C65" s="31" t="s">
        <v>637</v>
      </c>
      <c r="D65" s="31" t="s">
        <v>638</v>
      </c>
      <c r="E65" s="31" t="s">
        <v>148</v>
      </c>
      <c r="F65" s="153">
        <v>0</v>
      </c>
      <c r="G65" s="107">
        <v>2405</v>
      </c>
      <c r="H65" s="173">
        <f t="shared" si="8"/>
        <v>1</v>
      </c>
      <c r="I65" s="131">
        <v>0</v>
      </c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84">
        <f t="shared" si="43"/>
        <v>0</v>
      </c>
      <c r="AK65" s="188"/>
      <c r="AL65" s="104">
        <f t="shared" si="9"/>
        <v>0</v>
      </c>
      <c r="AM65" s="104">
        <f t="shared" si="10"/>
        <v>0</v>
      </c>
      <c r="AN65" s="103">
        <f t="shared" si="11"/>
        <v>0</v>
      </c>
      <c r="AO65" s="172"/>
      <c r="AP65" s="104">
        <f t="shared" ref="AP65:BO65" si="93">J65*$I$65</f>
        <v>0</v>
      </c>
      <c r="AQ65" s="104">
        <f t="shared" si="93"/>
        <v>0</v>
      </c>
      <c r="AR65" s="104">
        <f t="shared" si="93"/>
        <v>0</v>
      </c>
      <c r="AS65" s="104">
        <f t="shared" si="93"/>
        <v>0</v>
      </c>
      <c r="AT65" s="104">
        <f t="shared" si="93"/>
        <v>0</v>
      </c>
      <c r="AU65" s="104">
        <f t="shared" si="93"/>
        <v>0</v>
      </c>
      <c r="AV65" s="104">
        <f t="shared" si="93"/>
        <v>0</v>
      </c>
      <c r="AW65" s="104">
        <f t="shared" si="93"/>
        <v>0</v>
      </c>
      <c r="AX65" s="104">
        <f t="shared" si="93"/>
        <v>0</v>
      </c>
      <c r="AY65" s="104">
        <f t="shared" si="93"/>
        <v>0</v>
      </c>
      <c r="AZ65" s="104">
        <f t="shared" si="93"/>
        <v>0</v>
      </c>
      <c r="BA65" s="104">
        <f t="shared" si="93"/>
        <v>0</v>
      </c>
      <c r="BB65" s="104">
        <f t="shared" si="93"/>
        <v>0</v>
      </c>
      <c r="BC65" s="104">
        <f t="shared" si="93"/>
        <v>0</v>
      </c>
      <c r="BD65" s="104">
        <f t="shared" si="93"/>
        <v>0</v>
      </c>
      <c r="BE65" s="104">
        <f t="shared" si="93"/>
        <v>0</v>
      </c>
      <c r="BF65" s="104">
        <f t="shared" si="93"/>
        <v>0</v>
      </c>
      <c r="BG65" s="104">
        <f t="shared" si="93"/>
        <v>0</v>
      </c>
      <c r="BH65" s="104">
        <f t="shared" si="93"/>
        <v>0</v>
      </c>
      <c r="BI65" s="104">
        <f t="shared" si="93"/>
        <v>0</v>
      </c>
      <c r="BJ65" s="104">
        <f t="shared" si="93"/>
        <v>0</v>
      </c>
      <c r="BK65" s="104">
        <f t="shared" si="93"/>
        <v>0</v>
      </c>
      <c r="BL65" s="104">
        <f t="shared" si="93"/>
        <v>0</v>
      </c>
      <c r="BM65" s="104">
        <f t="shared" si="93"/>
        <v>0</v>
      </c>
      <c r="BN65" s="104">
        <f t="shared" si="93"/>
        <v>0</v>
      </c>
      <c r="BO65" s="104">
        <f t="shared" si="93"/>
        <v>0</v>
      </c>
      <c r="BP65" s="104">
        <f t="shared" si="45"/>
        <v>0</v>
      </c>
    </row>
    <row r="66" spans="1:68" ht="195" hidden="1" x14ac:dyDescent="0.25">
      <c r="A66" s="31">
        <v>293</v>
      </c>
      <c r="B66" s="78" t="s">
        <v>901</v>
      </c>
      <c r="C66" s="31" t="s">
        <v>639</v>
      </c>
      <c r="D66" s="31" t="s">
        <v>640</v>
      </c>
      <c r="E66" s="31" t="s">
        <v>148</v>
      </c>
      <c r="F66" s="153">
        <v>0</v>
      </c>
      <c r="G66" s="107">
        <v>2405</v>
      </c>
      <c r="H66" s="173">
        <f t="shared" si="8"/>
        <v>1</v>
      </c>
      <c r="I66" s="131">
        <v>0</v>
      </c>
      <c r="J66" s="229"/>
      <c r="K66" s="229"/>
      <c r="L66" s="229"/>
      <c r="M66" s="229"/>
      <c r="N66" s="231">
        <v>1</v>
      </c>
      <c r="O66" s="229">
        <v>1</v>
      </c>
      <c r="P66" s="229">
        <v>1</v>
      </c>
      <c r="Q66" s="229">
        <v>1</v>
      </c>
      <c r="R66" s="231">
        <v>1</v>
      </c>
      <c r="S66" s="229"/>
      <c r="T66" s="234">
        <v>1</v>
      </c>
      <c r="U66" s="229"/>
      <c r="V66" s="229"/>
      <c r="W66" s="229"/>
      <c r="X66" s="229"/>
      <c r="Y66" s="231">
        <v>1</v>
      </c>
      <c r="Z66" s="231">
        <v>1</v>
      </c>
      <c r="AA66" s="229"/>
      <c r="AB66" s="229"/>
      <c r="AC66" s="229"/>
      <c r="AD66" s="229"/>
      <c r="AE66" s="229"/>
      <c r="AF66" s="229"/>
      <c r="AG66" s="229"/>
      <c r="AH66" s="229"/>
      <c r="AI66" s="229"/>
      <c r="AJ66" s="184">
        <f t="shared" si="43"/>
        <v>8</v>
      </c>
      <c r="AK66" s="188"/>
      <c r="AL66" s="104">
        <f t="shared" si="9"/>
        <v>0</v>
      </c>
      <c r="AM66" s="104">
        <f t="shared" si="10"/>
        <v>0</v>
      </c>
      <c r="AN66" s="103">
        <f t="shared" si="11"/>
        <v>0</v>
      </c>
      <c r="AO66" s="172"/>
      <c r="AP66" s="104">
        <f t="shared" ref="AP66:BO66" si="94">J66*$I$66</f>
        <v>0</v>
      </c>
      <c r="AQ66" s="104">
        <f t="shared" si="94"/>
        <v>0</v>
      </c>
      <c r="AR66" s="104">
        <f t="shared" si="94"/>
        <v>0</v>
      </c>
      <c r="AS66" s="104">
        <f t="shared" si="94"/>
        <v>0</v>
      </c>
      <c r="AT66" s="104">
        <f t="shared" si="94"/>
        <v>0</v>
      </c>
      <c r="AU66" s="104">
        <f t="shared" si="94"/>
        <v>0</v>
      </c>
      <c r="AV66" s="104">
        <f t="shared" si="94"/>
        <v>0</v>
      </c>
      <c r="AW66" s="104">
        <f t="shared" si="94"/>
        <v>0</v>
      </c>
      <c r="AX66" s="104">
        <f t="shared" si="94"/>
        <v>0</v>
      </c>
      <c r="AY66" s="104">
        <f t="shared" si="94"/>
        <v>0</v>
      </c>
      <c r="AZ66" s="104">
        <f t="shared" si="94"/>
        <v>0</v>
      </c>
      <c r="BA66" s="104">
        <f t="shared" si="94"/>
        <v>0</v>
      </c>
      <c r="BB66" s="104">
        <f t="shared" si="94"/>
        <v>0</v>
      </c>
      <c r="BC66" s="104">
        <f t="shared" si="94"/>
        <v>0</v>
      </c>
      <c r="BD66" s="104">
        <f t="shared" si="94"/>
        <v>0</v>
      </c>
      <c r="BE66" s="104">
        <f t="shared" si="94"/>
        <v>0</v>
      </c>
      <c r="BF66" s="104">
        <f t="shared" si="94"/>
        <v>0</v>
      </c>
      <c r="BG66" s="104">
        <f t="shared" si="94"/>
        <v>0</v>
      </c>
      <c r="BH66" s="104">
        <f t="shared" si="94"/>
        <v>0</v>
      </c>
      <c r="BI66" s="104">
        <f t="shared" si="94"/>
        <v>0</v>
      </c>
      <c r="BJ66" s="104">
        <f t="shared" si="94"/>
        <v>0</v>
      </c>
      <c r="BK66" s="104">
        <f t="shared" si="94"/>
        <v>0</v>
      </c>
      <c r="BL66" s="104">
        <f t="shared" si="94"/>
        <v>0</v>
      </c>
      <c r="BM66" s="104">
        <f t="shared" si="94"/>
        <v>0</v>
      </c>
      <c r="BN66" s="104">
        <f t="shared" si="94"/>
        <v>0</v>
      </c>
      <c r="BO66" s="104">
        <f t="shared" si="94"/>
        <v>0</v>
      </c>
      <c r="BP66" s="104">
        <f t="shared" si="45"/>
        <v>0</v>
      </c>
    </row>
    <row r="67" spans="1:68" ht="180" hidden="1" x14ac:dyDescent="0.25">
      <c r="A67" s="31">
        <v>294</v>
      </c>
      <c r="B67" s="78" t="s">
        <v>901</v>
      </c>
      <c r="C67" s="31" t="s">
        <v>641</v>
      </c>
      <c r="D67" s="31" t="s">
        <v>642</v>
      </c>
      <c r="E67" s="31" t="s">
        <v>148</v>
      </c>
      <c r="F67" s="153">
        <v>0</v>
      </c>
      <c r="G67" s="107">
        <v>2405</v>
      </c>
      <c r="H67" s="173">
        <f t="shared" si="8"/>
        <v>1</v>
      </c>
      <c r="I67" s="131">
        <v>0</v>
      </c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84">
        <f t="shared" si="43"/>
        <v>0</v>
      </c>
      <c r="AK67" s="188"/>
      <c r="AL67" s="104">
        <f t="shared" si="9"/>
        <v>0</v>
      </c>
      <c r="AM67" s="104">
        <f t="shared" si="10"/>
        <v>0</v>
      </c>
      <c r="AN67" s="103">
        <f t="shared" si="11"/>
        <v>0</v>
      </c>
      <c r="AO67" s="172"/>
      <c r="AP67" s="104">
        <f t="shared" ref="AP67:BO67" si="95">J67*$I$67</f>
        <v>0</v>
      </c>
      <c r="AQ67" s="104">
        <f t="shared" si="95"/>
        <v>0</v>
      </c>
      <c r="AR67" s="104">
        <f t="shared" si="95"/>
        <v>0</v>
      </c>
      <c r="AS67" s="104">
        <f t="shared" si="95"/>
        <v>0</v>
      </c>
      <c r="AT67" s="104">
        <f t="shared" si="95"/>
        <v>0</v>
      </c>
      <c r="AU67" s="104">
        <f t="shared" si="95"/>
        <v>0</v>
      </c>
      <c r="AV67" s="104">
        <f t="shared" si="95"/>
        <v>0</v>
      </c>
      <c r="AW67" s="104">
        <f t="shared" si="95"/>
        <v>0</v>
      </c>
      <c r="AX67" s="104">
        <f t="shared" si="95"/>
        <v>0</v>
      </c>
      <c r="AY67" s="104">
        <f t="shared" si="95"/>
        <v>0</v>
      </c>
      <c r="AZ67" s="104">
        <f t="shared" si="95"/>
        <v>0</v>
      </c>
      <c r="BA67" s="104">
        <f t="shared" si="95"/>
        <v>0</v>
      </c>
      <c r="BB67" s="104">
        <f t="shared" si="95"/>
        <v>0</v>
      </c>
      <c r="BC67" s="104">
        <f t="shared" si="95"/>
        <v>0</v>
      </c>
      <c r="BD67" s="104">
        <f t="shared" si="95"/>
        <v>0</v>
      </c>
      <c r="BE67" s="104">
        <f t="shared" si="95"/>
        <v>0</v>
      </c>
      <c r="BF67" s="104">
        <f t="shared" si="95"/>
        <v>0</v>
      </c>
      <c r="BG67" s="104">
        <f t="shared" si="95"/>
        <v>0</v>
      </c>
      <c r="BH67" s="104">
        <f t="shared" si="95"/>
        <v>0</v>
      </c>
      <c r="BI67" s="104">
        <f t="shared" si="95"/>
        <v>0</v>
      </c>
      <c r="BJ67" s="104">
        <f t="shared" si="95"/>
        <v>0</v>
      </c>
      <c r="BK67" s="104">
        <f t="shared" si="95"/>
        <v>0</v>
      </c>
      <c r="BL67" s="104">
        <f t="shared" si="95"/>
        <v>0</v>
      </c>
      <c r="BM67" s="104">
        <f t="shared" si="95"/>
        <v>0</v>
      </c>
      <c r="BN67" s="104">
        <f t="shared" si="95"/>
        <v>0</v>
      </c>
      <c r="BO67" s="104">
        <f t="shared" si="95"/>
        <v>0</v>
      </c>
      <c r="BP67" s="104">
        <f t="shared" si="45"/>
        <v>0</v>
      </c>
    </row>
    <row r="68" spans="1:68" ht="120" hidden="1" x14ac:dyDescent="0.25">
      <c r="A68" s="31">
        <v>295</v>
      </c>
      <c r="B68" s="78" t="s">
        <v>901</v>
      </c>
      <c r="C68" s="31" t="s">
        <v>643</v>
      </c>
      <c r="D68" s="31" t="s">
        <v>644</v>
      </c>
      <c r="E68" s="31" t="s">
        <v>148</v>
      </c>
      <c r="F68" s="153">
        <v>0</v>
      </c>
      <c r="G68" s="107">
        <v>11390</v>
      </c>
      <c r="H68" s="173">
        <f t="shared" si="8"/>
        <v>1</v>
      </c>
      <c r="I68" s="131">
        <v>0</v>
      </c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84">
        <f t="shared" si="43"/>
        <v>0</v>
      </c>
      <c r="AK68" s="188"/>
      <c r="AL68" s="104">
        <f t="shared" si="9"/>
        <v>0</v>
      </c>
      <c r="AM68" s="104">
        <f t="shared" si="10"/>
        <v>0</v>
      </c>
      <c r="AN68" s="103">
        <f t="shared" si="11"/>
        <v>0</v>
      </c>
      <c r="AO68" s="172"/>
      <c r="AP68" s="104">
        <f t="shared" ref="AP68:BO68" si="96">J68*$I$68</f>
        <v>0</v>
      </c>
      <c r="AQ68" s="104">
        <f t="shared" si="96"/>
        <v>0</v>
      </c>
      <c r="AR68" s="104">
        <f t="shared" si="96"/>
        <v>0</v>
      </c>
      <c r="AS68" s="104">
        <f t="shared" si="96"/>
        <v>0</v>
      </c>
      <c r="AT68" s="104">
        <f t="shared" si="96"/>
        <v>0</v>
      </c>
      <c r="AU68" s="104">
        <f t="shared" si="96"/>
        <v>0</v>
      </c>
      <c r="AV68" s="104">
        <f t="shared" si="96"/>
        <v>0</v>
      </c>
      <c r="AW68" s="104">
        <f t="shared" si="96"/>
        <v>0</v>
      </c>
      <c r="AX68" s="104">
        <f t="shared" si="96"/>
        <v>0</v>
      </c>
      <c r="AY68" s="104">
        <f t="shared" si="96"/>
        <v>0</v>
      </c>
      <c r="AZ68" s="104">
        <f t="shared" si="96"/>
        <v>0</v>
      </c>
      <c r="BA68" s="104">
        <f t="shared" si="96"/>
        <v>0</v>
      </c>
      <c r="BB68" s="104">
        <f t="shared" si="96"/>
        <v>0</v>
      </c>
      <c r="BC68" s="104">
        <f t="shared" si="96"/>
        <v>0</v>
      </c>
      <c r="BD68" s="104">
        <f t="shared" si="96"/>
        <v>0</v>
      </c>
      <c r="BE68" s="104">
        <f t="shared" si="96"/>
        <v>0</v>
      </c>
      <c r="BF68" s="104">
        <f t="shared" si="96"/>
        <v>0</v>
      </c>
      <c r="BG68" s="104">
        <f t="shared" si="96"/>
        <v>0</v>
      </c>
      <c r="BH68" s="104">
        <f t="shared" si="96"/>
        <v>0</v>
      </c>
      <c r="BI68" s="104">
        <f t="shared" si="96"/>
        <v>0</v>
      </c>
      <c r="BJ68" s="104">
        <f t="shared" si="96"/>
        <v>0</v>
      </c>
      <c r="BK68" s="104">
        <f t="shared" si="96"/>
        <v>0</v>
      </c>
      <c r="BL68" s="104">
        <f t="shared" si="96"/>
        <v>0</v>
      </c>
      <c r="BM68" s="104">
        <f t="shared" si="96"/>
        <v>0</v>
      </c>
      <c r="BN68" s="104">
        <f t="shared" si="96"/>
        <v>0</v>
      </c>
      <c r="BO68" s="104">
        <f t="shared" si="96"/>
        <v>0</v>
      </c>
      <c r="BP68" s="104">
        <f t="shared" si="45"/>
        <v>0</v>
      </c>
    </row>
    <row r="69" spans="1:68" ht="120" hidden="1" x14ac:dyDescent="0.25">
      <c r="A69" s="31">
        <v>296</v>
      </c>
      <c r="B69" s="78" t="s">
        <v>901</v>
      </c>
      <c r="C69" s="31" t="s">
        <v>645</v>
      </c>
      <c r="D69" s="31" t="s">
        <v>646</v>
      </c>
      <c r="E69" s="31" t="s">
        <v>148</v>
      </c>
      <c r="F69" s="153">
        <v>0</v>
      </c>
      <c r="G69" s="107">
        <v>11390</v>
      </c>
      <c r="H69" s="173">
        <f t="shared" si="8"/>
        <v>1</v>
      </c>
      <c r="I69" s="131">
        <v>0</v>
      </c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84">
        <f t="shared" si="43"/>
        <v>0</v>
      </c>
      <c r="AK69" s="188"/>
      <c r="AL69" s="104">
        <f t="shared" si="9"/>
        <v>0</v>
      </c>
      <c r="AM69" s="104">
        <f t="shared" si="10"/>
        <v>0</v>
      </c>
      <c r="AN69" s="103">
        <f t="shared" si="11"/>
        <v>0</v>
      </c>
      <c r="AO69" s="172"/>
      <c r="AP69" s="104">
        <f t="shared" ref="AP69:BO69" si="97">J69*$I$69</f>
        <v>0</v>
      </c>
      <c r="AQ69" s="104">
        <f t="shared" si="97"/>
        <v>0</v>
      </c>
      <c r="AR69" s="104">
        <f t="shared" si="97"/>
        <v>0</v>
      </c>
      <c r="AS69" s="104">
        <f t="shared" si="97"/>
        <v>0</v>
      </c>
      <c r="AT69" s="104">
        <f t="shared" si="97"/>
        <v>0</v>
      </c>
      <c r="AU69" s="104">
        <f t="shared" si="97"/>
        <v>0</v>
      </c>
      <c r="AV69" s="104">
        <f t="shared" si="97"/>
        <v>0</v>
      </c>
      <c r="AW69" s="104">
        <f t="shared" si="97"/>
        <v>0</v>
      </c>
      <c r="AX69" s="104">
        <f t="shared" si="97"/>
        <v>0</v>
      </c>
      <c r="AY69" s="104">
        <f t="shared" si="97"/>
        <v>0</v>
      </c>
      <c r="AZ69" s="104">
        <f t="shared" si="97"/>
        <v>0</v>
      </c>
      <c r="BA69" s="104">
        <f t="shared" si="97"/>
        <v>0</v>
      </c>
      <c r="BB69" s="104">
        <f t="shared" si="97"/>
        <v>0</v>
      </c>
      <c r="BC69" s="104">
        <f t="shared" si="97"/>
        <v>0</v>
      </c>
      <c r="BD69" s="104">
        <f t="shared" si="97"/>
        <v>0</v>
      </c>
      <c r="BE69" s="104">
        <f t="shared" si="97"/>
        <v>0</v>
      </c>
      <c r="BF69" s="104">
        <f t="shared" si="97"/>
        <v>0</v>
      </c>
      <c r="BG69" s="104">
        <f t="shared" si="97"/>
        <v>0</v>
      </c>
      <c r="BH69" s="104">
        <f t="shared" si="97"/>
        <v>0</v>
      </c>
      <c r="BI69" s="104">
        <f t="shared" si="97"/>
        <v>0</v>
      </c>
      <c r="BJ69" s="104">
        <f t="shared" si="97"/>
        <v>0</v>
      </c>
      <c r="BK69" s="104">
        <f t="shared" si="97"/>
        <v>0</v>
      </c>
      <c r="BL69" s="104">
        <f t="shared" si="97"/>
        <v>0</v>
      </c>
      <c r="BM69" s="104">
        <f t="shared" si="97"/>
        <v>0</v>
      </c>
      <c r="BN69" s="104">
        <f t="shared" si="97"/>
        <v>0</v>
      </c>
      <c r="BO69" s="104">
        <f t="shared" si="97"/>
        <v>0</v>
      </c>
      <c r="BP69" s="104">
        <f t="shared" si="45"/>
        <v>0</v>
      </c>
    </row>
    <row r="70" spans="1:68" ht="120" hidden="1" x14ac:dyDescent="0.25">
      <c r="A70" s="31">
        <v>297</v>
      </c>
      <c r="B70" s="78" t="s">
        <v>901</v>
      </c>
      <c r="C70" s="31" t="s">
        <v>647</v>
      </c>
      <c r="D70" s="31" t="s">
        <v>648</v>
      </c>
      <c r="E70" s="31" t="s">
        <v>148</v>
      </c>
      <c r="F70" s="153">
        <v>0</v>
      </c>
      <c r="G70" s="107">
        <v>11390</v>
      </c>
      <c r="H70" s="173">
        <f t="shared" si="8"/>
        <v>1</v>
      </c>
      <c r="I70" s="131">
        <v>0</v>
      </c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84">
        <f t="shared" si="43"/>
        <v>0</v>
      </c>
      <c r="AK70" s="188"/>
      <c r="AL70" s="104">
        <f t="shared" si="9"/>
        <v>0</v>
      </c>
      <c r="AM70" s="104">
        <f t="shared" si="10"/>
        <v>0</v>
      </c>
      <c r="AN70" s="103">
        <f t="shared" si="11"/>
        <v>0</v>
      </c>
      <c r="AO70" s="172"/>
      <c r="AP70" s="104">
        <f t="shared" ref="AP70:BO70" si="98">J70*$I$70</f>
        <v>0</v>
      </c>
      <c r="AQ70" s="104">
        <f t="shared" si="98"/>
        <v>0</v>
      </c>
      <c r="AR70" s="104">
        <f t="shared" si="98"/>
        <v>0</v>
      </c>
      <c r="AS70" s="104">
        <f t="shared" si="98"/>
        <v>0</v>
      </c>
      <c r="AT70" s="104">
        <f t="shared" si="98"/>
        <v>0</v>
      </c>
      <c r="AU70" s="104">
        <f t="shared" si="98"/>
        <v>0</v>
      </c>
      <c r="AV70" s="104">
        <f t="shared" si="98"/>
        <v>0</v>
      </c>
      <c r="AW70" s="104">
        <f t="shared" si="98"/>
        <v>0</v>
      </c>
      <c r="AX70" s="104">
        <f t="shared" si="98"/>
        <v>0</v>
      </c>
      <c r="AY70" s="104">
        <f t="shared" si="98"/>
        <v>0</v>
      </c>
      <c r="AZ70" s="104">
        <f t="shared" si="98"/>
        <v>0</v>
      </c>
      <c r="BA70" s="104">
        <f t="shared" si="98"/>
        <v>0</v>
      </c>
      <c r="BB70" s="104">
        <f t="shared" si="98"/>
        <v>0</v>
      </c>
      <c r="BC70" s="104">
        <f t="shared" si="98"/>
        <v>0</v>
      </c>
      <c r="BD70" s="104">
        <f t="shared" si="98"/>
        <v>0</v>
      </c>
      <c r="BE70" s="104">
        <f t="shared" si="98"/>
        <v>0</v>
      </c>
      <c r="BF70" s="104">
        <f t="shared" si="98"/>
        <v>0</v>
      </c>
      <c r="BG70" s="104">
        <f t="shared" si="98"/>
        <v>0</v>
      </c>
      <c r="BH70" s="104">
        <f t="shared" si="98"/>
        <v>0</v>
      </c>
      <c r="BI70" s="104">
        <f t="shared" si="98"/>
        <v>0</v>
      </c>
      <c r="BJ70" s="104">
        <f t="shared" si="98"/>
        <v>0</v>
      </c>
      <c r="BK70" s="104">
        <f t="shared" si="98"/>
        <v>0</v>
      </c>
      <c r="BL70" s="104">
        <f t="shared" si="98"/>
        <v>0</v>
      </c>
      <c r="BM70" s="104">
        <f t="shared" si="98"/>
        <v>0</v>
      </c>
      <c r="BN70" s="104">
        <f t="shared" si="98"/>
        <v>0</v>
      </c>
      <c r="BO70" s="104">
        <f t="shared" si="98"/>
        <v>0</v>
      </c>
      <c r="BP70" s="104">
        <f t="shared" si="45"/>
        <v>0</v>
      </c>
    </row>
    <row r="71" spans="1:68" ht="120" hidden="1" x14ac:dyDescent="0.25">
      <c r="A71" s="31">
        <v>298</v>
      </c>
      <c r="B71" s="78" t="s">
        <v>901</v>
      </c>
      <c r="C71" s="31" t="s">
        <v>649</v>
      </c>
      <c r="D71" s="31" t="s">
        <v>650</v>
      </c>
      <c r="E71" s="31" t="s">
        <v>148</v>
      </c>
      <c r="F71" s="153">
        <v>0</v>
      </c>
      <c r="G71" s="107">
        <v>12024</v>
      </c>
      <c r="H71" s="173">
        <f t="shared" si="8"/>
        <v>1</v>
      </c>
      <c r="I71" s="131">
        <v>0</v>
      </c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84">
        <f t="shared" si="43"/>
        <v>0</v>
      </c>
      <c r="AK71" s="188"/>
      <c r="AL71" s="104">
        <f t="shared" si="9"/>
        <v>0</v>
      </c>
      <c r="AM71" s="104">
        <f t="shared" si="10"/>
        <v>0</v>
      </c>
      <c r="AN71" s="103">
        <f t="shared" si="11"/>
        <v>0</v>
      </c>
      <c r="AO71" s="172"/>
      <c r="AP71" s="104">
        <f t="shared" ref="AP71:BO71" si="99">J71*$I$71</f>
        <v>0</v>
      </c>
      <c r="AQ71" s="104">
        <f t="shared" si="99"/>
        <v>0</v>
      </c>
      <c r="AR71" s="104">
        <f t="shared" si="99"/>
        <v>0</v>
      </c>
      <c r="AS71" s="104">
        <f t="shared" si="99"/>
        <v>0</v>
      </c>
      <c r="AT71" s="104">
        <f t="shared" si="99"/>
        <v>0</v>
      </c>
      <c r="AU71" s="104">
        <f t="shared" si="99"/>
        <v>0</v>
      </c>
      <c r="AV71" s="104">
        <f t="shared" si="99"/>
        <v>0</v>
      </c>
      <c r="AW71" s="104">
        <f t="shared" si="99"/>
        <v>0</v>
      </c>
      <c r="AX71" s="104">
        <f t="shared" si="99"/>
        <v>0</v>
      </c>
      <c r="AY71" s="104">
        <f t="shared" si="99"/>
        <v>0</v>
      </c>
      <c r="AZ71" s="104">
        <f t="shared" si="99"/>
        <v>0</v>
      </c>
      <c r="BA71" s="104">
        <f t="shared" si="99"/>
        <v>0</v>
      </c>
      <c r="BB71" s="104">
        <f t="shared" si="99"/>
        <v>0</v>
      </c>
      <c r="BC71" s="104">
        <f t="shared" si="99"/>
        <v>0</v>
      </c>
      <c r="BD71" s="104">
        <f t="shared" si="99"/>
        <v>0</v>
      </c>
      <c r="BE71" s="104">
        <f t="shared" si="99"/>
        <v>0</v>
      </c>
      <c r="BF71" s="104">
        <f t="shared" si="99"/>
        <v>0</v>
      </c>
      <c r="BG71" s="104">
        <f t="shared" si="99"/>
        <v>0</v>
      </c>
      <c r="BH71" s="104">
        <f t="shared" si="99"/>
        <v>0</v>
      </c>
      <c r="BI71" s="104">
        <f t="shared" si="99"/>
        <v>0</v>
      </c>
      <c r="BJ71" s="104">
        <f t="shared" si="99"/>
        <v>0</v>
      </c>
      <c r="BK71" s="104">
        <f t="shared" si="99"/>
        <v>0</v>
      </c>
      <c r="BL71" s="104">
        <f t="shared" si="99"/>
        <v>0</v>
      </c>
      <c r="BM71" s="104">
        <f t="shared" si="99"/>
        <v>0</v>
      </c>
      <c r="BN71" s="104">
        <f t="shared" si="99"/>
        <v>0</v>
      </c>
      <c r="BO71" s="104">
        <f t="shared" si="99"/>
        <v>0</v>
      </c>
      <c r="BP71" s="104">
        <f t="shared" si="45"/>
        <v>0</v>
      </c>
    </row>
    <row r="72" spans="1:68" ht="120" hidden="1" x14ac:dyDescent="0.25">
      <c r="A72" s="31">
        <v>299</v>
      </c>
      <c r="B72" s="78" t="s">
        <v>901</v>
      </c>
      <c r="C72" s="31" t="s">
        <v>651</v>
      </c>
      <c r="D72" s="31" t="s">
        <v>652</v>
      </c>
      <c r="E72" s="31" t="s">
        <v>148</v>
      </c>
      <c r="F72" s="153">
        <v>0</v>
      </c>
      <c r="G72" s="107">
        <v>9824</v>
      </c>
      <c r="H72" s="173">
        <f t="shared" si="8"/>
        <v>1</v>
      </c>
      <c r="I72" s="131">
        <v>0</v>
      </c>
      <c r="J72" s="100"/>
      <c r="K72" s="100"/>
      <c r="L72" s="100"/>
      <c r="M72" s="229"/>
      <c r="N72" s="230">
        <v>1</v>
      </c>
      <c r="O72" s="230"/>
      <c r="P72" s="230">
        <v>1</v>
      </c>
      <c r="Q72" s="230">
        <v>1</v>
      </c>
      <c r="R72" s="230">
        <v>1</v>
      </c>
      <c r="S72" s="100"/>
      <c r="T72" s="230">
        <v>1</v>
      </c>
      <c r="U72" s="230">
        <v>1</v>
      </c>
      <c r="V72" s="100"/>
      <c r="W72" s="100"/>
      <c r="X72" s="100"/>
      <c r="Y72" s="230">
        <v>1</v>
      </c>
      <c r="Z72" s="231">
        <v>1</v>
      </c>
      <c r="AA72" s="100"/>
      <c r="AB72" s="100"/>
      <c r="AC72" s="100"/>
      <c r="AD72" s="100"/>
      <c r="AE72" s="100"/>
      <c r="AF72" s="100"/>
      <c r="AG72" s="100"/>
      <c r="AH72" s="229"/>
      <c r="AI72" s="100"/>
      <c r="AJ72" s="184">
        <f t="shared" ref="AJ72:AJ103" si="100">SUM(J72:AI72)</f>
        <v>8</v>
      </c>
      <c r="AK72" s="188"/>
      <c r="AL72" s="104">
        <f t="shared" si="9"/>
        <v>0</v>
      </c>
      <c r="AM72" s="104">
        <f t="shared" si="10"/>
        <v>0</v>
      </c>
      <c r="AN72" s="103">
        <f t="shared" si="11"/>
        <v>0</v>
      </c>
      <c r="AO72" s="172"/>
      <c r="AP72" s="104">
        <f t="shared" ref="AP72:BO72" si="101">J72*$I$72</f>
        <v>0</v>
      </c>
      <c r="AQ72" s="104">
        <f t="shared" si="101"/>
        <v>0</v>
      </c>
      <c r="AR72" s="104">
        <f t="shared" si="101"/>
        <v>0</v>
      </c>
      <c r="AS72" s="104">
        <f t="shared" si="101"/>
        <v>0</v>
      </c>
      <c r="AT72" s="104">
        <f t="shared" si="101"/>
        <v>0</v>
      </c>
      <c r="AU72" s="104">
        <f t="shared" si="101"/>
        <v>0</v>
      </c>
      <c r="AV72" s="104">
        <f t="shared" si="101"/>
        <v>0</v>
      </c>
      <c r="AW72" s="104">
        <f t="shared" si="101"/>
        <v>0</v>
      </c>
      <c r="AX72" s="104">
        <f t="shared" si="101"/>
        <v>0</v>
      </c>
      <c r="AY72" s="104">
        <f t="shared" si="101"/>
        <v>0</v>
      </c>
      <c r="AZ72" s="104">
        <f t="shared" si="101"/>
        <v>0</v>
      </c>
      <c r="BA72" s="104">
        <f t="shared" si="101"/>
        <v>0</v>
      </c>
      <c r="BB72" s="104">
        <f t="shared" si="101"/>
        <v>0</v>
      </c>
      <c r="BC72" s="104">
        <f t="shared" si="101"/>
        <v>0</v>
      </c>
      <c r="BD72" s="104">
        <f t="shared" si="101"/>
        <v>0</v>
      </c>
      <c r="BE72" s="104">
        <f t="shared" si="101"/>
        <v>0</v>
      </c>
      <c r="BF72" s="104">
        <f t="shared" si="101"/>
        <v>0</v>
      </c>
      <c r="BG72" s="104">
        <f t="shared" si="101"/>
        <v>0</v>
      </c>
      <c r="BH72" s="104">
        <f t="shared" si="101"/>
        <v>0</v>
      </c>
      <c r="BI72" s="104">
        <f t="shared" si="101"/>
        <v>0</v>
      </c>
      <c r="BJ72" s="104">
        <f t="shared" si="101"/>
        <v>0</v>
      </c>
      <c r="BK72" s="104">
        <f t="shared" si="101"/>
        <v>0</v>
      </c>
      <c r="BL72" s="104">
        <f t="shared" si="101"/>
        <v>0</v>
      </c>
      <c r="BM72" s="104">
        <f t="shared" si="101"/>
        <v>0</v>
      </c>
      <c r="BN72" s="104">
        <f t="shared" si="101"/>
        <v>0</v>
      </c>
      <c r="BO72" s="104">
        <f t="shared" si="101"/>
        <v>0</v>
      </c>
      <c r="BP72" s="104">
        <f t="shared" ref="BP72:BP103" si="102">SUM(AP72:BO72)</f>
        <v>0</v>
      </c>
    </row>
    <row r="73" spans="1:68" ht="120" hidden="1" x14ac:dyDescent="0.25">
      <c r="A73" s="31">
        <v>300</v>
      </c>
      <c r="B73" s="78" t="s">
        <v>901</v>
      </c>
      <c r="C73" s="31" t="s">
        <v>653</v>
      </c>
      <c r="D73" s="31" t="s">
        <v>654</v>
      </c>
      <c r="E73" s="31" t="s">
        <v>148</v>
      </c>
      <c r="F73" s="153">
        <v>0</v>
      </c>
      <c r="G73" s="107">
        <v>9824</v>
      </c>
      <c r="H73" s="173">
        <f t="shared" ref="H73:H133" si="103">+(G73-I73)/G73</f>
        <v>1</v>
      </c>
      <c r="I73" s="131">
        <v>0</v>
      </c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84">
        <f t="shared" si="100"/>
        <v>0</v>
      </c>
      <c r="AK73" s="188"/>
      <c r="AL73" s="104">
        <f t="shared" ref="AL73:AL133" si="104">+AJ73*I73</f>
        <v>0</v>
      </c>
      <c r="AM73" s="104">
        <f t="shared" ref="AM73:AM133" si="105">+AL73-AN73</f>
        <v>0</v>
      </c>
      <c r="AN73" s="103">
        <f t="shared" ref="AN73:AN133" si="106">SUM(AP73:BL73)</f>
        <v>0</v>
      </c>
      <c r="AO73" s="172"/>
      <c r="AP73" s="104">
        <f t="shared" ref="AP73:BO73" si="107">J73*$I$73</f>
        <v>0</v>
      </c>
      <c r="AQ73" s="104">
        <f t="shared" si="107"/>
        <v>0</v>
      </c>
      <c r="AR73" s="104">
        <f t="shared" si="107"/>
        <v>0</v>
      </c>
      <c r="AS73" s="104">
        <f t="shared" si="107"/>
        <v>0</v>
      </c>
      <c r="AT73" s="104">
        <f t="shared" si="107"/>
        <v>0</v>
      </c>
      <c r="AU73" s="104">
        <f t="shared" si="107"/>
        <v>0</v>
      </c>
      <c r="AV73" s="104">
        <f t="shared" si="107"/>
        <v>0</v>
      </c>
      <c r="AW73" s="104">
        <f t="shared" si="107"/>
        <v>0</v>
      </c>
      <c r="AX73" s="104">
        <f t="shared" si="107"/>
        <v>0</v>
      </c>
      <c r="AY73" s="104">
        <f t="shared" si="107"/>
        <v>0</v>
      </c>
      <c r="AZ73" s="104">
        <f t="shared" si="107"/>
        <v>0</v>
      </c>
      <c r="BA73" s="104">
        <f t="shared" si="107"/>
        <v>0</v>
      </c>
      <c r="BB73" s="104">
        <f t="shared" si="107"/>
        <v>0</v>
      </c>
      <c r="BC73" s="104">
        <f t="shared" si="107"/>
        <v>0</v>
      </c>
      <c r="BD73" s="104">
        <f t="shared" si="107"/>
        <v>0</v>
      </c>
      <c r="BE73" s="104">
        <f t="shared" si="107"/>
        <v>0</v>
      </c>
      <c r="BF73" s="104">
        <f t="shared" si="107"/>
        <v>0</v>
      </c>
      <c r="BG73" s="104">
        <f t="shared" si="107"/>
        <v>0</v>
      </c>
      <c r="BH73" s="104">
        <f t="shared" si="107"/>
        <v>0</v>
      </c>
      <c r="BI73" s="104">
        <f t="shared" si="107"/>
        <v>0</v>
      </c>
      <c r="BJ73" s="104">
        <f t="shared" si="107"/>
        <v>0</v>
      </c>
      <c r="BK73" s="104">
        <f t="shared" si="107"/>
        <v>0</v>
      </c>
      <c r="BL73" s="104">
        <f t="shared" si="107"/>
        <v>0</v>
      </c>
      <c r="BM73" s="104">
        <f t="shared" si="107"/>
        <v>0</v>
      </c>
      <c r="BN73" s="104">
        <f t="shared" si="107"/>
        <v>0</v>
      </c>
      <c r="BO73" s="104">
        <f t="shared" si="107"/>
        <v>0</v>
      </c>
      <c r="BP73" s="104">
        <f t="shared" si="102"/>
        <v>0</v>
      </c>
    </row>
    <row r="74" spans="1:68" ht="120" hidden="1" x14ac:dyDescent="0.25">
      <c r="A74" s="31">
        <v>301</v>
      </c>
      <c r="B74" s="78" t="s">
        <v>901</v>
      </c>
      <c r="C74" s="31" t="s">
        <v>655</v>
      </c>
      <c r="D74" s="31" t="s">
        <v>656</v>
      </c>
      <c r="E74" s="31" t="s">
        <v>148</v>
      </c>
      <c r="F74" s="153">
        <v>0</v>
      </c>
      <c r="G74" s="107">
        <v>13290</v>
      </c>
      <c r="H74" s="173">
        <f t="shared" si="103"/>
        <v>1</v>
      </c>
      <c r="I74" s="131">
        <v>0</v>
      </c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84">
        <f t="shared" si="100"/>
        <v>0</v>
      </c>
      <c r="AK74" s="188"/>
      <c r="AL74" s="104">
        <f t="shared" si="104"/>
        <v>0</v>
      </c>
      <c r="AM74" s="104">
        <f t="shared" si="105"/>
        <v>0</v>
      </c>
      <c r="AN74" s="103">
        <f t="shared" si="106"/>
        <v>0</v>
      </c>
      <c r="AO74" s="172"/>
      <c r="AP74" s="104">
        <f t="shared" ref="AP74:BO74" si="108">J74*$I$74</f>
        <v>0</v>
      </c>
      <c r="AQ74" s="104">
        <f t="shared" si="108"/>
        <v>0</v>
      </c>
      <c r="AR74" s="104">
        <f t="shared" si="108"/>
        <v>0</v>
      </c>
      <c r="AS74" s="104">
        <f t="shared" si="108"/>
        <v>0</v>
      </c>
      <c r="AT74" s="104">
        <f t="shared" si="108"/>
        <v>0</v>
      </c>
      <c r="AU74" s="104">
        <f t="shared" si="108"/>
        <v>0</v>
      </c>
      <c r="AV74" s="104">
        <f t="shared" si="108"/>
        <v>0</v>
      </c>
      <c r="AW74" s="104">
        <f t="shared" si="108"/>
        <v>0</v>
      </c>
      <c r="AX74" s="104">
        <f t="shared" si="108"/>
        <v>0</v>
      </c>
      <c r="AY74" s="104">
        <f t="shared" si="108"/>
        <v>0</v>
      </c>
      <c r="AZ74" s="104">
        <f t="shared" si="108"/>
        <v>0</v>
      </c>
      <c r="BA74" s="104">
        <f t="shared" si="108"/>
        <v>0</v>
      </c>
      <c r="BB74" s="104">
        <f t="shared" si="108"/>
        <v>0</v>
      </c>
      <c r="BC74" s="104">
        <f t="shared" si="108"/>
        <v>0</v>
      </c>
      <c r="BD74" s="104">
        <f t="shared" si="108"/>
        <v>0</v>
      </c>
      <c r="BE74" s="104">
        <f t="shared" si="108"/>
        <v>0</v>
      </c>
      <c r="BF74" s="104">
        <f t="shared" si="108"/>
        <v>0</v>
      </c>
      <c r="BG74" s="104">
        <f t="shared" si="108"/>
        <v>0</v>
      </c>
      <c r="BH74" s="104">
        <f t="shared" si="108"/>
        <v>0</v>
      </c>
      <c r="BI74" s="104">
        <f t="shared" si="108"/>
        <v>0</v>
      </c>
      <c r="BJ74" s="104">
        <f t="shared" si="108"/>
        <v>0</v>
      </c>
      <c r="BK74" s="104">
        <f t="shared" si="108"/>
        <v>0</v>
      </c>
      <c r="BL74" s="104">
        <f t="shared" si="108"/>
        <v>0</v>
      </c>
      <c r="BM74" s="104">
        <f t="shared" si="108"/>
        <v>0</v>
      </c>
      <c r="BN74" s="104">
        <f t="shared" si="108"/>
        <v>0</v>
      </c>
      <c r="BO74" s="104">
        <f t="shared" si="108"/>
        <v>0</v>
      </c>
      <c r="BP74" s="104">
        <f t="shared" si="102"/>
        <v>0</v>
      </c>
    </row>
    <row r="75" spans="1:68" ht="120" hidden="1" x14ac:dyDescent="0.25">
      <c r="A75" s="31">
        <v>302</v>
      </c>
      <c r="B75" s="78" t="s">
        <v>901</v>
      </c>
      <c r="C75" s="31" t="s">
        <v>657</v>
      </c>
      <c r="D75" s="31" t="s">
        <v>658</v>
      </c>
      <c r="E75" s="31" t="s">
        <v>148</v>
      </c>
      <c r="F75" s="153">
        <v>0</v>
      </c>
      <c r="G75" s="107">
        <v>13290</v>
      </c>
      <c r="H75" s="173">
        <f t="shared" si="103"/>
        <v>1</v>
      </c>
      <c r="I75" s="131">
        <v>0</v>
      </c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84">
        <f t="shared" si="100"/>
        <v>0</v>
      </c>
      <c r="AK75" s="188"/>
      <c r="AL75" s="104">
        <f t="shared" si="104"/>
        <v>0</v>
      </c>
      <c r="AM75" s="104">
        <f t="shared" si="105"/>
        <v>0</v>
      </c>
      <c r="AN75" s="103">
        <f t="shared" si="106"/>
        <v>0</v>
      </c>
      <c r="AO75" s="172"/>
      <c r="AP75" s="104">
        <f t="shared" ref="AP75:BO75" si="109">J75*$I$75</f>
        <v>0</v>
      </c>
      <c r="AQ75" s="104">
        <f t="shared" si="109"/>
        <v>0</v>
      </c>
      <c r="AR75" s="104">
        <f t="shared" si="109"/>
        <v>0</v>
      </c>
      <c r="AS75" s="104">
        <f t="shared" si="109"/>
        <v>0</v>
      </c>
      <c r="AT75" s="104">
        <f t="shared" si="109"/>
        <v>0</v>
      </c>
      <c r="AU75" s="104">
        <f t="shared" si="109"/>
        <v>0</v>
      </c>
      <c r="AV75" s="104">
        <f t="shared" si="109"/>
        <v>0</v>
      </c>
      <c r="AW75" s="104">
        <f t="shared" si="109"/>
        <v>0</v>
      </c>
      <c r="AX75" s="104">
        <f t="shared" si="109"/>
        <v>0</v>
      </c>
      <c r="AY75" s="104">
        <f t="shared" si="109"/>
        <v>0</v>
      </c>
      <c r="AZ75" s="104">
        <f t="shared" si="109"/>
        <v>0</v>
      </c>
      <c r="BA75" s="104">
        <f t="shared" si="109"/>
        <v>0</v>
      </c>
      <c r="BB75" s="104">
        <f t="shared" si="109"/>
        <v>0</v>
      </c>
      <c r="BC75" s="104">
        <f t="shared" si="109"/>
        <v>0</v>
      </c>
      <c r="BD75" s="104">
        <f t="shared" si="109"/>
        <v>0</v>
      </c>
      <c r="BE75" s="104">
        <f t="shared" si="109"/>
        <v>0</v>
      </c>
      <c r="BF75" s="104">
        <f t="shared" si="109"/>
        <v>0</v>
      </c>
      <c r="BG75" s="104">
        <f t="shared" si="109"/>
        <v>0</v>
      </c>
      <c r="BH75" s="104">
        <f t="shared" si="109"/>
        <v>0</v>
      </c>
      <c r="BI75" s="104">
        <f t="shared" si="109"/>
        <v>0</v>
      </c>
      <c r="BJ75" s="104">
        <f t="shared" si="109"/>
        <v>0</v>
      </c>
      <c r="BK75" s="104">
        <f t="shared" si="109"/>
        <v>0</v>
      </c>
      <c r="BL75" s="104">
        <f t="shared" si="109"/>
        <v>0</v>
      </c>
      <c r="BM75" s="104">
        <f t="shared" si="109"/>
        <v>0</v>
      </c>
      <c r="BN75" s="104">
        <f t="shared" si="109"/>
        <v>0</v>
      </c>
      <c r="BO75" s="104">
        <f t="shared" si="109"/>
        <v>0</v>
      </c>
      <c r="BP75" s="104">
        <f t="shared" si="102"/>
        <v>0</v>
      </c>
    </row>
    <row r="76" spans="1:68" ht="120" hidden="1" x14ac:dyDescent="0.25">
      <c r="A76" s="31">
        <v>303</v>
      </c>
      <c r="B76" s="78" t="s">
        <v>901</v>
      </c>
      <c r="C76" s="31" t="s">
        <v>659</v>
      </c>
      <c r="D76" s="31" t="s">
        <v>660</v>
      </c>
      <c r="E76" s="31" t="s">
        <v>148</v>
      </c>
      <c r="F76" s="153">
        <v>0</v>
      </c>
      <c r="G76" s="107">
        <v>13290</v>
      </c>
      <c r="H76" s="173">
        <f t="shared" si="103"/>
        <v>1</v>
      </c>
      <c r="I76" s="131">
        <v>0</v>
      </c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84">
        <f t="shared" si="100"/>
        <v>0</v>
      </c>
      <c r="AK76" s="188"/>
      <c r="AL76" s="104">
        <f t="shared" si="104"/>
        <v>0</v>
      </c>
      <c r="AM76" s="104">
        <f t="shared" si="105"/>
        <v>0</v>
      </c>
      <c r="AN76" s="103">
        <f t="shared" si="106"/>
        <v>0</v>
      </c>
      <c r="AO76" s="172"/>
      <c r="AP76" s="104">
        <f t="shared" ref="AP76:BO76" si="110">J76*$I$76</f>
        <v>0</v>
      </c>
      <c r="AQ76" s="104">
        <f t="shared" si="110"/>
        <v>0</v>
      </c>
      <c r="AR76" s="104">
        <f t="shared" si="110"/>
        <v>0</v>
      </c>
      <c r="AS76" s="104">
        <f t="shared" si="110"/>
        <v>0</v>
      </c>
      <c r="AT76" s="104">
        <f t="shared" si="110"/>
        <v>0</v>
      </c>
      <c r="AU76" s="104">
        <f t="shared" si="110"/>
        <v>0</v>
      </c>
      <c r="AV76" s="104">
        <f t="shared" si="110"/>
        <v>0</v>
      </c>
      <c r="AW76" s="104">
        <f t="shared" si="110"/>
        <v>0</v>
      </c>
      <c r="AX76" s="104">
        <f t="shared" si="110"/>
        <v>0</v>
      </c>
      <c r="AY76" s="104">
        <f t="shared" si="110"/>
        <v>0</v>
      </c>
      <c r="AZ76" s="104">
        <f t="shared" si="110"/>
        <v>0</v>
      </c>
      <c r="BA76" s="104">
        <f t="shared" si="110"/>
        <v>0</v>
      </c>
      <c r="BB76" s="104">
        <f t="shared" si="110"/>
        <v>0</v>
      </c>
      <c r="BC76" s="104">
        <f t="shared" si="110"/>
        <v>0</v>
      </c>
      <c r="BD76" s="104">
        <f t="shared" si="110"/>
        <v>0</v>
      </c>
      <c r="BE76" s="104">
        <f t="shared" si="110"/>
        <v>0</v>
      </c>
      <c r="BF76" s="104">
        <f t="shared" si="110"/>
        <v>0</v>
      </c>
      <c r="BG76" s="104">
        <f t="shared" si="110"/>
        <v>0</v>
      </c>
      <c r="BH76" s="104">
        <f t="shared" si="110"/>
        <v>0</v>
      </c>
      <c r="BI76" s="104">
        <f t="shared" si="110"/>
        <v>0</v>
      </c>
      <c r="BJ76" s="104">
        <f t="shared" si="110"/>
        <v>0</v>
      </c>
      <c r="BK76" s="104">
        <f t="shared" si="110"/>
        <v>0</v>
      </c>
      <c r="BL76" s="104">
        <f t="shared" si="110"/>
        <v>0</v>
      </c>
      <c r="BM76" s="104">
        <f t="shared" si="110"/>
        <v>0</v>
      </c>
      <c r="BN76" s="104">
        <f t="shared" si="110"/>
        <v>0</v>
      </c>
      <c r="BO76" s="104">
        <f t="shared" si="110"/>
        <v>0</v>
      </c>
      <c r="BP76" s="104">
        <f t="shared" si="102"/>
        <v>0</v>
      </c>
    </row>
    <row r="77" spans="1:68" ht="120" hidden="1" x14ac:dyDescent="0.25">
      <c r="A77" s="31">
        <v>304</v>
      </c>
      <c r="B77" s="78" t="s">
        <v>901</v>
      </c>
      <c r="C77" s="31" t="s">
        <v>661</v>
      </c>
      <c r="D77" s="31" t="s">
        <v>662</v>
      </c>
      <c r="E77" s="31" t="s">
        <v>148</v>
      </c>
      <c r="F77" s="153">
        <v>0</v>
      </c>
      <c r="G77" s="107">
        <v>19618</v>
      </c>
      <c r="H77" s="173">
        <f t="shared" si="103"/>
        <v>1</v>
      </c>
      <c r="I77" s="131">
        <v>0</v>
      </c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84">
        <f t="shared" si="100"/>
        <v>0</v>
      </c>
      <c r="AK77" s="188"/>
      <c r="AL77" s="104">
        <f t="shared" si="104"/>
        <v>0</v>
      </c>
      <c r="AM77" s="104">
        <f t="shared" si="105"/>
        <v>0</v>
      </c>
      <c r="AN77" s="103">
        <f t="shared" si="106"/>
        <v>0</v>
      </c>
      <c r="AO77" s="172"/>
      <c r="AP77" s="104">
        <f t="shared" ref="AP77:BO77" si="111">J77*$I$77</f>
        <v>0</v>
      </c>
      <c r="AQ77" s="104">
        <f t="shared" si="111"/>
        <v>0</v>
      </c>
      <c r="AR77" s="104">
        <f t="shared" si="111"/>
        <v>0</v>
      </c>
      <c r="AS77" s="104">
        <f t="shared" si="111"/>
        <v>0</v>
      </c>
      <c r="AT77" s="104">
        <f t="shared" si="111"/>
        <v>0</v>
      </c>
      <c r="AU77" s="104">
        <f t="shared" si="111"/>
        <v>0</v>
      </c>
      <c r="AV77" s="104">
        <f t="shared" si="111"/>
        <v>0</v>
      </c>
      <c r="AW77" s="104">
        <f t="shared" si="111"/>
        <v>0</v>
      </c>
      <c r="AX77" s="104">
        <f t="shared" si="111"/>
        <v>0</v>
      </c>
      <c r="AY77" s="104">
        <f t="shared" si="111"/>
        <v>0</v>
      </c>
      <c r="AZ77" s="104">
        <f t="shared" si="111"/>
        <v>0</v>
      </c>
      <c r="BA77" s="104">
        <f t="shared" si="111"/>
        <v>0</v>
      </c>
      <c r="BB77" s="104">
        <f t="shared" si="111"/>
        <v>0</v>
      </c>
      <c r="BC77" s="104">
        <f t="shared" si="111"/>
        <v>0</v>
      </c>
      <c r="BD77" s="104">
        <f t="shared" si="111"/>
        <v>0</v>
      </c>
      <c r="BE77" s="104">
        <f t="shared" si="111"/>
        <v>0</v>
      </c>
      <c r="BF77" s="104">
        <f t="shared" si="111"/>
        <v>0</v>
      </c>
      <c r="BG77" s="104">
        <f t="shared" si="111"/>
        <v>0</v>
      </c>
      <c r="BH77" s="104">
        <f t="shared" si="111"/>
        <v>0</v>
      </c>
      <c r="BI77" s="104">
        <f t="shared" si="111"/>
        <v>0</v>
      </c>
      <c r="BJ77" s="104">
        <f t="shared" si="111"/>
        <v>0</v>
      </c>
      <c r="BK77" s="104">
        <f t="shared" si="111"/>
        <v>0</v>
      </c>
      <c r="BL77" s="104">
        <f t="shared" si="111"/>
        <v>0</v>
      </c>
      <c r="BM77" s="104">
        <f t="shared" si="111"/>
        <v>0</v>
      </c>
      <c r="BN77" s="104">
        <f t="shared" si="111"/>
        <v>0</v>
      </c>
      <c r="BO77" s="104">
        <f t="shared" si="111"/>
        <v>0</v>
      </c>
      <c r="BP77" s="104">
        <f t="shared" si="102"/>
        <v>0</v>
      </c>
    </row>
    <row r="78" spans="1:68" ht="120" hidden="1" x14ac:dyDescent="0.25">
      <c r="A78" s="31">
        <v>305</v>
      </c>
      <c r="B78" s="78" t="s">
        <v>901</v>
      </c>
      <c r="C78" s="31" t="s">
        <v>663</v>
      </c>
      <c r="D78" s="31" t="s">
        <v>664</v>
      </c>
      <c r="E78" s="31" t="s">
        <v>148</v>
      </c>
      <c r="F78" s="153">
        <v>0</v>
      </c>
      <c r="G78" s="107">
        <v>19618</v>
      </c>
      <c r="H78" s="173">
        <f t="shared" si="103"/>
        <v>1</v>
      </c>
      <c r="I78" s="131">
        <v>0</v>
      </c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84">
        <f t="shared" si="100"/>
        <v>0</v>
      </c>
      <c r="AK78" s="188"/>
      <c r="AL78" s="104">
        <f t="shared" si="104"/>
        <v>0</v>
      </c>
      <c r="AM78" s="104">
        <f t="shared" si="105"/>
        <v>0</v>
      </c>
      <c r="AN78" s="103">
        <f t="shared" si="106"/>
        <v>0</v>
      </c>
      <c r="AO78" s="172"/>
      <c r="AP78" s="104">
        <f t="shared" ref="AP78:BO78" si="112">J78*$I$78</f>
        <v>0</v>
      </c>
      <c r="AQ78" s="104">
        <f t="shared" si="112"/>
        <v>0</v>
      </c>
      <c r="AR78" s="104">
        <f t="shared" si="112"/>
        <v>0</v>
      </c>
      <c r="AS78" s="104">
        <f t="shared" si="112"/>
        <v>0</v>
      </c>
      <c r="AT78" s="104">
        <f t="shared" si="112"/>
        <v>0</v>
      </c>
      <c r="AU78" s="104">
        <f t="shared" si="112"/>
        <v>0</v>
      </c>
      <c r="AV78" s="104">
        <f t="shared" si="112"/>
        <v>0</v>
      </c>
      <c r="AW78" s="104">
        <f t="shared" si="112"/>
        <v>0</v>
      </c>
      <c r="AX78" s="104">
        <f t="shared" si="112"/>
        <v>0</v>
      </c>
      <c r="AY78" s="104">
        <f t="shared" si="112"/>
        <v>0</v>
      </c>
      <c r="AZ78" s="104">
        <f t="shared" si="112"/>
        <v>0</v>
      </c>
      <c r="BA78" s="104">
        <f t="shared" si="112"/>
        <v>0</v>
      </c>
      <c r="BB78" s="104">
        <f t="shared" si="112"/>
        <v>0</v>
      </c>
      <c r="BC78" s="104">
        <f t="shared" si="112"/>
        <v>0</v>
      </c>
      <c r="BD78" s="104">
        <f t="shared" si="112"/>
        <v>0</v>
      </c>
      <c r="BE78" s="104">
        <f t="shared" si="112"/>
        <v>0</v>
      </c>
      <c r="BF78" s="104">
        <f t="shared" si="112"/>
        <v>0</v>
      </c>
      <c r="BG78" s="104">
        <f t="shared" si="112"/>
        <v>0</v>
      </c>
      <c r="BH78" s="104">
        <f t="shared" si="112"/>
        <v>0</v>
      </c>
      <c r="BI78" s="104">
        <f t="shared" si="112"/>
        <v>0</v>
      </c>
      <c r="BJ78" s="104">
        <f t="shared" si="112"/>
        <v>0</v>
      </c>
      <c r="BK78" s="104">
        <f t="shared" si="112"/>
        <v>0</v>
      </c>
      <c r="BL78" s="104">
        <f t="shared" si="112"/>
        <v>0</v>
      </c>
      <c r="BM78" s="104">
        <f t="shared" si="112"/>
        <v>0</v>
      </c>
      <c r="BN78" s="104">
        <f t="shared" si="112"/>
        <v>0</v>
      </c>
      <c r="BO78" s="104">
        <f t="shared" si="112"/>
        <v>0</v>
      </c>
      <c r="BP78" s="104">
        <f t="shared" si="102"/>
        <v>0</v>
      </c>
    </row>
    <row r="79" spans="1:68" ht="120" hidden="1" x14ac:dyDescent="0.25">
      <c r="A79" s="31">
        <v>306</v>
      </c>
      <c r="B79" s="78" t="s">
        <v>901</v>
      </c>
      <c r="C79" s="31" t="s">
        <v>665</v>
      </c>
      <c r="D79" s="31" t="s">
        <v>666</v>
      </c>
      <c r="E79" s="31" t="s">
        <v>148</v>
      </c>
      <c r="F79" s="153">
        <v>0</v>
      </c>
      <c r="G79" s="107">
        <v>19618</v>
      </c>
      <c r="H79" s="173">
        <f t="shared" si="103"/>
        <v>1</v>
      </c>
      <c r="I79" s="131">
        <v>0</v>
      </c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84">
        <f t="shared" si="100"/>
        <v>0</v>
      </c>
      <c r="AK79" s="188"/>
      <c r="AL79" s="104">
        <f t="shared" si="104"/>
        <v>0</v>
      </c>
      <c r="AM79" s="104">
        <f t="shared" si="105"/>
        <v>0</v>
      </c>
      <c r="AN79" s="103">
        <f t="shared" si="106"/>
        <v>0</v>
      </c>
      <c r="AO79" s="172"/>
      <c r="AP79" s="104">
        <f t="shared" ref="AP79:BO79" si="113">J79*$I$79</f>
        <v>0</v>
      </c>
      <c r="AQ79" s="104">
        <f t="shared" si="113"/>
        <v>0</v>
      </c>
      <c r="AR79" s="104">
        <f t="shared" si="113"/>
        <v>0</v>
      </c>
      <c r="AS79" s="104">
        <f t="shared" si="113"/>
        <v>0</v>
      </c>
      <c r="AT79" s="104">
        <f t="shared" si="113"/>
        <v>0</v>
      </c>
      <c r="AU79" s="104">
        <f t="shared" si="113"/>
        <v>0</v>
      </c>
      <c r="AV79" s="104">
        <f t="shared" si="113"/>
        <v>0</v>
      </c>
      <c r="AW79" s="104">
        <f t="shared" si="113"/>
        <v>0</v>
      </c>
      <c r="AX79" s="104">
        <f t="shared" si="113"/>
        <v>0</v>
      </c>
      <c r="AY79" s="104">
        <f t="shared" si="113"/>
        <v>0</v>
      </c>
      <c r="AZ79" s="104">
        <f t="shared" si="113"/>
        <v>0</v>
      </c>
      <c r="BA79" s="104">
        <f t="shared" si="113"/>
        <v>0</v>
      </c>
      <c r="BB79" s="104">
        <f t="shared" si="113"/>
        <v>0</v>
      </c>
      <c r="BC79" s="104">
        <f t="shared" si="113"/>
        <v>0</v>
      </c>
      <c r="BD79" s="104">
        <f t="shared" si="113"/>
        <v>0</v>
      </c>
      <c r="BE79" s="104">
        <f t="shared" si="113"/>
        <v>0</v>
      </c>
      <c r="BF79" s="104">
        <f t="shared" si="113"/>
        <v>0</v>
      </c>
      <c r="BG79" s="104">
        <f t="shared" si="113"/>
        <v>0</v>
      </c>
      <c r="BH79" s="104">
        <f t="shared" si="113"/>
        <v>0</v>
      </c>
      <c r="BI79" s="104">
        <f t="shared" si="113"/>
        <v>0</v>
      </c>
      <c r="BJ79" s="104">
        <f t="shared" si="113"/>
        <v>0</v>
      </c>
      <c r="BK79" s="104">
        <f t="shared" si="113"/>
        <v>0</v>
      </c>
      <c r="BL79" s="104">
        <f t="shared" si="113"/>
        <v>0</v>
      </c>
      <c r="BM79" s="104">
        <f t="shared" si="113"/>
        <v>0</v>
      </c>
      <c r="BN79" s="104">
        <f t="shared" si="113"/>
        <v>0</v>
      </c>
      <c r="BO79" s="104">
        <f t="shared" si="113"/>
        <v>0</v>
      </c>
      <c r="BP79" s="104">
        <f t="shared" si="102"/>
        <v>0</v>
      </c>
    </row>
    <row r="80" spans="1:68" ht="120" hidden="1" x14ac:dyDescent="0.25">
      <c r="A80" s="31">
        <v>307</v>
      </c>
      <c r="B80" s="78" t="s">
        <v>901</v>
      </c>
      <c r="C80" s="31" t="s">
        <v>667</v>
      </c>
      <c r="D80" s="31" t="s">
        <v>668</v>
      </c>
      <c r="E80" s="31" t="s">
        <v>148</v>
      </c>
      <c r="F80" s="153">
        <v>0</v>
      </c>
      <c r="G80" s="107">
        <v>35439</v>
      </c>
      <c r="H80" s="173">
        <f t="shared" si="103"/>
        <v>1</v>
      </c>
      <c r="I80" s="131">
        <v>0</v>
      </c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84">
        <f t="shared" si="100"/>
        <v>0</v>
      </c>
      <c r="AK80" s="188"/>
      <c r="AL80" s="104">
        <f t="shared" si="104"/>
        <v>0</v>
      </c>
      <c r="AM80" s="104">
        <f t="shared" si="105"/>
        <v>0</v>
      </c>
      <c r="AN80" s="103">
        <f t="shared" si="106"/>
        <v>0</v>
      </c>
      <c r="AO80" s="172"/>
      <c r="AP80" s="104">
        <f t="shared" ref="AP80:BO80" si="114">J80*$I$80</f>
        <v>0</v>
      </c>
      <c r="AQ80" s="104">
        <f t="shared" si="114"/>
        <v>0</v>
      </c>
      <c r="AR80" s="104">
        <f t="shared" si="114"/>
        <v>0</v>
      </c>
      <c r="AS80" s="104">
        <f t="shared" si="114"/>
        <v>0</v>
      </c>
      <c r="AT80" s="104">
        <f t="shared" si="114"/>
        <v>0</v>
      </c>
      <c r="AU80" s="104">
        <f t="shared" si="114"/>
        <v>0</v>
      </c>
      <c r="AV80" s="104">
        <f t="shared" si="114"/>
        <v>0</v>
      </c>
      <c r="AW80" s="104">
        <f t="shared" si="114"/>
        <v>0</v>
      </c>
      <c r="AX80" s="104">
        <f t="shared" si="114"/>
        <v>0</v>
      </c>
      <c r="AY80" s="104">
        <f t="shared" si="114"/>
        <v>0</v>
      </c>
      <c r="AZ80" s="104">
        <f t="shared" si="114"/>
        <v>0</v>
      </c>
      <c r="BA80" s="104">
        <f t="shared" si="114"/>
        <v>0</v>
      </c>
      <c r="BB80" s="104">
        <f t="shared" si="114"/>
        <v>0</v>
      </c>
      <c r="BC80" s="104">
        <f t="shared" si="114"/>
        <v>0</v>
      </c>
      <c r="BD80" s="104">
        <f t="shared" si="114"/>
        <v>0</v>
      </c>
      <c r="BE80" s="104">
        <f t="shared" si="114"/>
        <v>0</v>
      </c>
      <c r="BF80" s="104">
        <f t="shared" si="114"/>
        <v>0</v>
      </c>
      <c r="BG80" s="104">
        <f t="shared" si="114"/>
        <v>0</v>
      </c>
      <c r="BH80" s="104">
        <f t="shared" si="114"/>
        <v>0</v>
      </c>
      <c r="BI80" s="104">
        <f t="shared" si="114"/>
        <v>0</v>
      </c>
      <c r="BJ80" s="104">
        <f t="shared" si="114"/>
        <v>0</v>
      </c>
      <c r="BK80" s="104">
        <f t="shared" si="114"/>
        <v>0</v>
      </c>
      <c r="BL80" s="104">
        <f t="shared" si="114"/>
        <v>0</v>
      </c>
      <c r="BM80" s="104">
        <f t="shared" si="114"/>
        <v>0</v>
      </c>
      <c r="BN80" s="104">
        <f t="shared" si="114"/>
        <v>0</v>
      </c>
      <c r="BO80" s="104">
        <f t="shared" si="114"/>
        <v>0</v>
      </c>
      <c r="BP80" s="104">
        <f t="shared" si="102"/>
        <v>0</v>
      </c>
    </row>
    <row r="81" spans="1:68" ht="120" hidden="1" x14ac:dyDescent="0.25">
      <c r="A81" s="31">
        <v>308</v>
      </c>
      <c r="B81" s="78" t="s">
        <v>901</v>
      </c>
      <c r="C81" s="31" t="s">
        <v>669</v>
      </c>
      <c r="D81" s="31" t="s">
        <v>670</v>
      </c>
      <c r="E81" s="31" t="s">
        <v>148</v>
      </c>
      <c r="F81" s="153">
        <v>0</v>
      </c>
      <c r="G81" s="107">
        <v>35439</v>
      </c>
      <c r="H81" s="173">
        <f t="shared" si="103"/>
        <v>1</v>
      </c>
      <c r="I81" s="131">
        <v>0</v>
      </c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84">
        <f t="shared" si="100"/>
        <v>0</v>
      </c>
      <c r="AK81" s="188"/>
      <c r="AL81" s="104">
        <f t="shared" si="104"/>
        <v>0</v>
      </c>
      <c r="AM81" s="104">
        <f t="shared" si="105"/>
        <v>0</v>
      </c>
      <c r="AN81" s="103">
        <f t="shared" si="106"/>
        <v>0</v>
      </c>
      <c r="AO81" s="172"/>
      <c r="AP81" s="104">
        <f t="shared" ref="AP81:BO81" si="115">J81*$I$81</f>
        <v>0</v>
      </c>
      <c r="AQ81" s="104">
        <f t="shared" si="115"/>
        <v>0</v>
      </c>
      <c r="AR81" s="104">
        <f t="shared" si="115"/>
        <v>0</v>
      </c>
      <c r="AS81" s="104">
        <f t="shared" si="115"/>
        <v>0</v>
      </c>
      <c r="AT81" s="104">
        <f t="shared" si="115"/>
        <v>0</v>
      </c>
      <c r="AU81" s="104">
        <f t="shared" si="115"/>
        <v>0</v>
      </c>
      <c r="AV81" s="104">
        <f t="shared" si="115"/>
        <v>0</v>
      </c>
      <c r="AW81" s="104">
        <f t="shared" si="115"/>
        <v>0</v>
      </c>
      <c r="AX81" s="104">
        <f t="shared" si="115"/>
        <v>0</v>
      </c>
      <c r="AY81" s="104">
        <f t="shared" si="115"/>
        <v>0</v>
      </c>
      <c r="AZ81" s="104">
        <f t="shared" si="115"/>
        <v>0</v>
      </c>
      <c r="BA81" s="104">
        <f t="shared" si="115"/>
        <v>0</v>
      </c>
      <c r="BB81" s="104">
        <f t="shared" si="115"/>
        <v>0</v>
      </c>
      <c r="BC81" s="104">
        <f t="shared" si="115"/>
        <v>0</v>
      </c>
      <c r="BD81" s="104">
        <f t="shared" si="115"/>
        <v>0</v>
      </c>
      <c r="BE81" s="104">
        <f t="shared" si="115"/>
        <v>0</v>
      </c>
      <c r="BF81" s="104">
        <f t="shared" si="115"/>
        <v>0</v>
      </c>
      <c r="BG81" s="104">
        <f t="shared" si="115"/>
        <v>0</v>
      </c>
      <c r="BH81" s="104">
        <f t="shared" si="115"/>
        <v>0</v>
      </c>
      <c r="BI81" s="104">
        <f t="shared" si="115"/>
        <v>0</v>
      </c>
      <c r="BJ81" s="104">
        <f t="shared" si="115"/>
        <v>0</v>
      </c>
      <c r="BK81" s="104">
        <f t="shared" si="115"/>
        <v>0</v>
      </c>
      <c r="BL81" s="104">
        <f t="shared" si="115"/>
        <v>0</v>
      </c>
      <c r="BM81" s="104">
        <f t="shared" si="115"/>
        <v>0</v>
      </c>
      <c r="BN81" s="104">
        <f t="shared" si="115"/>
        <v>0</v>
      </c>
      <c r="BO81" s="104">
        <f t="shared" si="115"/>
        <v>0</v>
      </c>
      <c r="BP81" s="104">
        <f t="shared" si="102"/>
        <v>0</v>
      </c>
    </row>
    <row r="82" spans="1:68" ht="345" hidden="1" x14ac:dyDescent="0.25">
      <c r="A82" s="31">
        <v>309</v>
      </c>
      <c r="B82" s="78" t="s">
        <v>901</v>
      </c>
      <c r="C82" s="31" t="s">
        <v>671</v>
      </c>
      <c r="D82" s="31" t="s">
        <v>672</v>
      </c>
      <c r="E82" s="31" t="s">
        <v>148</v>
      </c>
      <c r="F82" s="153">
        <v>0</v>
      </c>
      <c r="G82" s="107">
        <v>7056</v>
      </c>
      <c r="H82" s="173">
        <f t="shared" si="103"/>
        <v>1</v>
      </c>
      <c r="I82" s="131">
        <v>0</v>
      </c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84">
        <f t="shared" si="100"/>
        <v>0</v>
      </c>
      <c r="AK82" s="188"/>
      <c r="AL82" s="104">
        <f t="shared" si="104"/>
        <v>0</v>
      </c>
      <c r="AM82" s="104">
        <f t="shared" si="105"/>
        <v>0</v>
      </c>
      <c r="AN82" s="103">
        <f t="shared" si="106"/>
        <v>0</v>
      </c>
      <c r="AO82" s="172"/>
      <c r="AP82" s="104">
        <f t="shared" ref="AP82:BO82" si="116">J82*$I$82</f>
        <v>0</v>
      </c>
      <c r="AQ82" s="104">
        <f t="shared" si="116"/>
        <v>0</v>
      </c>
      <c r="AR82" s="104">
        <f t="shared" si="116"/>
        <v>0</v>
      </c>
      <c r="AS82" s="104">
        <f t="shared" si="116"/>
        <v>0</v>
      </c>
      <c r="AT82" s="104">
        <f t="shared" si="116"/>
        <v>0</v>
      </c>
      <c r="AU82" s="104">
        <f t="shared" si="116"/>
        <v>0</v>
      </c>
      <c r="AV82" s="104">
        <f t="shared" si="116"/>
        <v>0</v>
      </c>
      <c r="AW82" s="104">
        <f t="shared" si="116"/>
        <v>0</v>
      </c>
      <c r="AX82" s="104">
        <f t="shared" si="116"/>
        <v>0</v>
      </c>
      <c r="AY82" s="104">
        <f t="shared" si="116"/>
        <v>0</v>
      </c>
      <c r="AZ82" s="104">
        <f t="shared" si="116"/>
        <v>0</v>
      </c>
      <c r="BA82" s="104">
        <f t="shared" si="116"/>
        <v>0</v>
      </c>
      <c r="BB82" s="104">
        <f t="shared" si="116"/>
        <v>0</v>
      </c>
      <c r="BC82" s="104">
        <f t="shared" si="116"/>
        <v>0</v>
      </c>
      <c r="BD82" s="104">
        <f t="shared" si="116"/>
        <v>0</v>
      </c>
      <c r="BE82" s="104">
        <f t="shared" si="116"/>
        <v>0</v>
      </c>
      <c r="BF82" s="104">
        <f t="shared" si="116"/>
        <v>0</v>
      </c>
      <c r="BG82" s="104">
        <f t="shared" si="116"/>
        <v>0</v>
      </c>
      <c r="BH82" s="104">
        <f t="shared" si="116"/>
        <v>0</v>
      </c>
      <c r="BI82" s="104">
        <f t="shared" si="116"/>
        <v>0</v>
      </c>
      <c r="BJ82" s="104">
        <f t="shared" si="116"/>
        <v>0</v>
      </c>
      <c r="BK82" s="104">
        <f t="shared" si="116"/>
        <v>0</v>
      </c>
      <c r="BL82" s="104">
        <f t="shared" si="116"/>
        <v>0</v>
      </c>
      <c r="BM82" s="104">
        <f t="shared" si="116"/>
        <v>0</v>
      </c>
      <c r="BN82" s="104">
        <f t="shared" si="116"/>
        <v>0</v>
      </c>
      <c r="BO82" s="104">
        <f t="shared" si="116"/>
        <v>0</v>
      </c>
      <c r="BP82" s="104">
        <f t="shared" si="102"/>
        <v>0</v>
      </c>
    </row>
    <row r="83" spans="1:68" ht="345" hidden="1" x14ac:dyDescent="0.25">
      <c r="A83" s="31">
        <v>310</v>
      </c>
      <c r="B83" s="78" t="s">
        <v>901</v>
      </c>
      <c r="C83" s="31" t="s">
        <v>673</v>
      </c>
      <c r="D83" s="31" t="s">
        <v>674</v>
      </c>
      <c r="E83" s="31" t="s">
        <v>148</v>
      </c>
      <c r="F83" s="153">
        <v>0</v>
      </c>
      <c r="G83" s="107">
        <v>7518</v>
      </c>
      <c r="H83" s="173">
        <f t="shared" si="103"/>
        <v>1</v>
      </c>
      <c r="I83" s="131">
        <v>0</v>
      </c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84">
        <f t="shared" si="100"/>
        <v>0</v>
      </c>
      <c r="AK83" s="188"/>
      <c r="AL83" s="104">
        <f t="shared" si="104"/>
        <v>0</v>
      </c>
      <c r="AM83" s="104">
        <f t="shared" si="105"/>
        <v>0</v>
      </c>
      <c r="AN83" s="103">
        <f t="shared" si="106"/>
        <v>0</v>
      </c>
      <c r="AO83" s="172"/>
      <c r="AP83" s="104">
        <f t="shared" ref="AP83:BO83" si="117">J83*$I$83</f>
        <v>0</v>
      </c>
      <c r="AQ83" s="104">
        <f t="shared" si="117"/>
        <v>0</v>
      </c>
      <c r="AR83" s="104">
        <f t="shared" si="117"/>
        <v>0</v>
      </c>
      <c r="AS83" s="104">
        <f t="shared" si="117"/>
        <v>0</v>
      </c>
      <c r="AT83" s="104">
        <f t="shared" si="117"/>
        <v>0</v>
      </c>
      <c r="AU83" s="104">
        <f t="shared" si="117"/>
        <v>0</v>
      </c>
      <c r="AV83" s="104">
        <f t="shared" si="117"/>
        <v>0</v>
      </c>
      <c r="AW83" s="104">
        <f t="shared" si="117"/>
        <v>0</v>
      </c>
      <c r="AX83" s="104">
        <f t="shared" si="117"/>
        <v>0</v>
      </c>
      <c r="AY83" s="104">
        <f t="shared" si="117"/>
        <v>0</v>
      </c>
      <c r="AZ83" s="104">
        <f t="shared" si="117"/>
        <v>0</v>
      </c>
      <c r="BA83" s="104">
        <f t="shared" si="117"/>
        <v>0</v>
      </c>
      <c r="BB83" s="104">
        <f t="shared" si="117"/>
        <v>0</v>
      </c>
      <c r="BC83" s="104">
        <f t="shared" si="117"/>
        <v>0</v>
      </c>
      <c r="BD83" s="104">
        <f t="shared" si="117"/>
        <v>0</v>
      </c>
      <c r="BE83" s="104">
        <f t="shared" si="117"/>
        <v>0</v>
      </c>
      <c r="BF83" s="104">
        <f t="shared" si="117"/>
        <v>0</v>
      </c>
      <c r="BG83" s="104">
        <f t="shared" si="117"/>
        <v>0</v>
      </c>
      <c r="BH83" s="104">
        <f t="shared" si="117"/>
        <v>0</v>
      </c>
      <c r="BI83" s="104">
        <f t="shared" si="117"/>
        <v>0</v>
      </c>
      <c r="BJ83" s="104">
        <f t="shared" si="117"/>
        <v>0</v>
      </c>
      <c r="BK83" s="104">
        <f t="shared" si="117"/>
        <v>0</v>
      </c>
      <c r="BL83" s="104">
        <f t="shared" si="117"/>
        <v>0</v>
      </c>
      <c r="BM83" s="104">
        <f t="shared" si="117"/>
        <v>0</v>
      </c>
      <c r="BN83" s="104">
        <f t="shared" si="117"/>
        <v>0</v>
      </c>
      <c r="BO83" s="104">
        <f t="shared" si="117"/>
        <v>0</v>
      </c>
      <c r="BP83" s="104">
        <f t="shared" si="102"/>
        <v>0</v>
      </c>
    </row>
    <row r="84" spans="1:68" ht="375" hidden="1" x14ac:dyDescent="0.25">
      <c r="A84" s="31">
        <v>311</v>
      </c>
      <c r="B84" s="78" t="s">
        <v>901</v>
      </c>
      <c r="C84" s="31" t="s">
        <v>675</v>
      </c>
      <c r="D84" s="31" t="s">
        <v>676</v>
      </c>
      <c r="E84" s="31" t="s">
        <v>148</v>
      </c>
      <c r="F84" s="153">
        <v>0</v>
      </c>
      <c r="G84" s="107">
        <v>11126</v>
      </c>
      <c r="H84" s="173">
        <f t="shared" si="103"/>
        <v>1</v>
      </c>
      <c r="I84" s="131">
        <v>0</v>
      </c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84">
        <f t="shared" si="100"/>
        <v>0</v>
      </c>
      <c r="AK84" s="188"/>
      <c r="AL84" s="104">
        <f t="shared" si="104"/>
        <v>0</v>
      </c>
      <c r="AM84" s="104">
        <f t="shared" si="105"/>
        <v>0</v>
      </c>
      <c r="AN84" s="103">
        <f t="shared" si="106"/>
        <v>0</v>
      </c>
      <c r="AO84" s="172"/>
      <c r="AP84" s="104">
        <f t="shared" ref="AP84:BO84" si="118">J84*$I$84</f>
        <v>0</v>
      </c>
      <c r="AQ84" s="104">
        <f t="shared" si="118"/>
        <v>0</v>
      </c>
      <c r="AR84" s="104">
        <f t="shared" si="118"/>
        <v>0</v>
      </c>
      <c r="AS84" s="104">
        <f t="shared" si="118"/>
        <v>0</v>
      </c>
      <c r="AT84" s="104">
        <f t="shared" si="118"/>
        <v>0</v>
      </c>
      <c r="AU84" s="104">
        <f t="shared" si="118"/>
        <v>0</v>
      </c>
      <c r="AV84" s="104">
        <f t="shared" si="118"/>
        <v>0</v>
      </c>
      <c r="AW84" s="104">
        <f t="shared" si="118"/>
        <v>0</v>
      </c>
      <c r="AX84" s="104">
        <f t="shared" si="118"/>
        <v>0</v>
      </c>
      <c r="AY84" s="104">
        <f t="shared" si="118"/>
        <v>0</v>
      </c>
      <c r="AZ84" s="104">
        <f t="shared" si="118"/>
        <v>0</v>
      </c>
      <c r="BA84" s="104">
        <f t="shared" si="118"/>
        <v>0</v>
      </c>
      <c r="BB84" s="104">
        <f t="shared" si="118"/>
        <v>0</v>
      </c>
      <c r="BC84" s="104">
        <f t="shared" si="118"/>
        <v>0</v>
      </c>
      <c r="BD84" s="104">
        <f t="shared" si="118"/>
        <v>0</v>
      </c>
      <c r="BE84" s="104">
        <f t="shared" si="118"/>
        <v>0</v>
      </c>
      <c r="BF84" s="104">
        <f t="shared" si="118"/>
        <v>0</v>
      </c>
      <c r="BG84" s="104">
        <f t="shared" si="118"/>
        <v>0</v>
      </c>
      <c r="BH84" s="104">
        <f t="shared" si="118"/>
        <v>0</v>
      </c>
      <c r="BI84" s="104">
        <f t="shared" si="118"/>
        <v>0</v>
      </c>
      <c r="BJ84" s="104">
        <f t="shared" si="118"/>
        <v>0</v>
      </c>
      <c r="BK84" s="104">
        <f t="shared" si="118"/>
        <v>0</v>
      </c>
      <c r="BL84" s="104">
        <f t="shared" si="118"/>
        <v>0</v>
      </c>
      <c r="BM84" s="104">
        <f t="shared" si="118"/>
        <v>0</v>
      </c>
      <c r="BN84" s="104">
        <f t="shared" si="118"/>
        <v>0</v>
      </c>
      <c r="BO84" s="104">
        <f t="shared" si="118"/>
        <v>0</v>
      </c>
      <c r="BP84" s="104">
        <f t="shared" si="102"/>
        <v>0</v>
      </c>
    </row>
    <row r="85" spans="1:68" ht="345" hidden="1" x14ac:dyDescent="0.25">
      <c r="A85" s="31">
        <v>312</v>
      </c>
      <c r="B85" s="78" t="s">
        <v>901</v>
      </c>
      <c r="C85" s="31" t="s">
        <v>677</v>
      </c>
      <c r="D85" s="31" t="s">
        <v>678</v>
      </c>
      <c r="E85" s="31" t="s">
        <v>148</v>
      </c>
      <c r="F85" s="153">
        <v>0</v>
      </c>
      <c r="G85" s="107">
        <v>10826</v>
      </c>
      <c r="H85" s="173">
        <f t="shared" si="103"/>
        <v>1</v>
      </c>
      <c r="I85" s="131">
        <v>0</v>
      </c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84">
        <f t="shared" si="100"/>
        <v>0</v>
      </c>
      <c r="AK85" s="188"/>
      <c r="AL85" s="104">
        <f t="shared" si="104"/>
        <v>0</v>
      </c>
      <c r="AM85" s="104">
        <f t="shared" si="105"/>
        <v>0</v>
      </c>
      <c r="AN85" s="103">
        <f t="shared" si="106"/>
        <v>0</v>
      </c>
      <c r="AO85" s="172"/>
      <c r="AP85" s="104">
        <f t="shared" ref="AP85:BO85" si="119">J85*$I$85</f>
        <v>0</v>
      </c>
      <c r="AQ85" s="104">
        <f t="shared" si="119"/>
        <v>0</v>
      </c>
      <c r="AR85" s="104">
        <f t="shared" si="119"/>
        <v>0</v>
      </c>
      <c r="AS85" s="104">
        <f t="shared" si="119"/>
        <v>0</v>
      </c>
      <c r="AT85" s="104">
        <f t="shared" si="119"/>
        <v>0</v>
      </c>
      <c r="AU85" s="104">
        <f t="shared" si="119"/>
        <v>0</v>
      </c>
      <c r="AV85" s="104">
        <f t="shared" si="119"/>
        <v>0</v>
      </c>
      <c r="AW85" s="104">
        <f t="shared" si="119"/>
        <v>0</v>
      </c>
      <c r="AX85" s="104">
        <f t="shared" si="119"/>
        <v>0</v>
      </c>
      <c r="AY85" s="104">
        <f t="shared" si="119"/>
        <v>0</v>
      </c>
      <c r="AZ85" s="104">
        <f t="shared" si="119"/>
        <v>0</v>
      </c>
      <c r="BA85" s="104">
        <f t="shared" si="119"/>
        <v>0</v>
      </c>
      <c r="BB85" s="104">
        <f t="shared" si="119"/>
        <v>0</v>
      </c>
      <c r="BC85" s="104">
        <f t="shared" si="119"/>
        <v>0</v>
      </c>
      <c r="BD85" s="104">
        <f t="shared" si="119"/>
        <v>0</v>
      </c>
      <c r="BE85" s="104">
        <f t="shared" si="119"/>
        <v>0</v>
      </c>
      <c r="BF85" s="104">
        <f t="shared" si="119"/>
        <v>0</v>
      </c>
      <c r="BG85" s="104">
        <f t="shared" si="119"/>
        <v>0</v>
      </c>
      <c r="BH85" s="104">
        <f t="shared" si="119"/>
        <v>0</v>
      </c>
      <c r="BI85" s="104">
        <f t="shared" si="119"/>
        <v>0</v>
      </c>
      <c r="BJ85" s="104">
        <f t="shared" si="119"/>
        <v>0</v>
      </c>
      <c r="BK85" s="104">
        <f t="shared" si="119"/>
        <v>0</v>
      </c>
      <c r="BL85" s="104">
        <f t="shared" si="119"/>
        <v>0</v>
      </c>
      <c r="BM85" s="104">
        <f t="shared" si="119"/>
        <v>0</v>
      </c>
      <c r="BN85" s="104">
        <f t="shared" si="119"/>
        <v>0</v>
      </c>
      <c r="BO85" s="104">
        <f t="shared" si="119"/>
        <v>0</v>
      </c>
      <c r="BP85" s="104">
        <f t="shared" si="102"/>
        <v>0</v>
      </c>
    </row>
    <row r="86" spans="1:68" ht="375" hidden="1" x14ac:dyDescent="0.25">
      <c r="A86" s="31">
        <v>313</v>
      </c>
      <c r="B86" s="78" t="s">
        <v>901</v>
      </c>
      <c r="C86" s="31" t="s">
        <v>679</v>
      </c>
      <c r="D86" s="31" t="s">
        <v>680</v>
      </c>
      <c r="E86" s="31" t="s">
        <v>148</v>
      </c>
      <c r="F86" s="153">
        <v>0</v>
      </c>
      <c r="G86" s="107">
        <v>11734</v>
      </c>
      <c r="H86" s="173">
        <f t="shared" si="103"/>
        <v>1</v>
      </c>
      <c r="I86" s="131">
        <v>0</v>
      </c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84">
        <f t="shared" si="100"/>
        <v>0</v>
      </c>
      <c r="AK86" s="188"/>
      <c r="AL86" s="104">
        <f t="shared" si="104"/>
        <v>0</v>
      </c>
      <c r="AM86" s="104">
        <f t="shared" si="105"/>
        <v>0</v>
      </c>
      <c r="AN86" s="103">
        <f t="shared" si="106"/>
        <v>0</v>
      </c>
      <c r="AO86" s="172"/>
      <c r="AP86" s="104">
        <f t="shared" ref="AP86:BO86" si="120">J86*$I$86</f>
        <v>0</v>
      </c>
      <c r="AQ86" s="104">
        <f t="shared" si="120"/>
        <v>0</v>
      </c>
      <c r="AR86" s="104">
        <f t="shared" si="120"/>
        <v>0</v>
      </c>
      <c r="AS86" s="104">
        <f t="shared" si="120"/>
        <v>0</v>
      </c>
      <c r="AT86" s="104">
        <f t="shared" si="120"/>
        <v>0</v>
      </c>
      <c r="AU86" s="104">
        <f t="shared" si="120"/>
        <v>0</v>
      </c>
      <c r="AV86" s="104">
        <f t="shared" si="120"/>
        <v>0</v>
      </c>
      <c r="AW86" s="104">
        <f t="shared" si="120"/>
        <v>0</v>
      </c>
      <c r="AX86" s="104">
        <f t="shared" si="120"/>
        <v>0</v>
      </c>
      <c r="AY86" s="104">
        <f t="shared" si="120"/>
        <v>0</v>
      </c>
      <c r="AZ86" s="104">
        <f t="shared" si="120"/>
        <v>0</v>
      </c>
      <c r="BA86" s="104">
        <f t="shared" si="120"/>
        <v>0</v>
      </c>
      <c r="BB86" s="104">
        <f t="shared" si="120"/>
        <v>0</v>
      </c>
      <c r="BC86" s="104">
        <f t="shared" si="120"/>
        <v>0</v>
      </c>
      <c r="BD86" s="104">
        <f t="shared" si="120"/>
        <v>0</v>
      </c>
      <c r="BE86" s="104">
        <f t="shared" si="120"/>
        <v>0</v>
      </c>
      <c r="BF86" s="104">
        <f t="shared" si="120"/>
        <v>0</v>
      </c>
      <c r="BG86" s="104">
        <f t="shared" si="120"/>
        <v>0</v>
      </c>
      <c r="BH86" s="104">
        <f t="shared" si="120"/>
        <v>0</v>
      </c>
      <c r="BI86" s="104">
        <f t="shared" si="120"/>
        <v>0</v>
      </c>
      <c r="BJ86" s="104">
        <f t="shared" si="120"/>
        <v>0</v>
      </c>
      <c r="BK86" s="104">
        <f t="shared" si="120"/>
        <v>0</v>
      </c>
      <c r="BL86" s="104">
        <f t="shared" si="120"/>
        <v>0</v>
      </c>
      <c r="BM86" s="104">
        <f t="shared" si="120"/>
        <v>0</v>
      </c>
      <c r="BN86" s="104">
        <f t="shared" si="120"/>
        <v>0</v>
      </c>
      <c r="BO86" s="104">
        <f t="shared" si="120"/>
        <v>0</v>
      </c>
      <c r="BP86" s="104">
        <f t="shared" si="102"/>
        <v>0</v>
      </c>
    </row>
    <row r="87" spans="1:68" ht="345" hidden="1" x14ac:dyDescent="0.25">
      <c r="A87" s="31">
        <v>314</v>
      </c>
      <c r="B87" s="78" t="s">
        <v>901</v>
      </c>
      <c r="C87" s="31" t="s">
        <v>681</v>
      </c>
      <c r="D87" s="31" t="s">
        <v>682</v>
      </c>
      <c r="E87" s="31" t="s">
        <v>148</v>
      </c>
      <c r="F87" s="153">
        <v>0</v>
      </c>
      <c r="G87" s="107">
        <v>14992</v>
      </c>
      <c r="H87" s="173">
        <f t="shared" si="103"/>
        <v>1</v>
      </c>
      <c r="I87" s="131">
        <v>0</v>
      </c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84">
        <f t="shared" si="100"/>
        <v>0</v>
      </c>
      <c r="AK87" s="188"/>
      <c r="AL87" s="104">
        <f t="shared" si="104"/>
        <v>0</v>
      </c>
      <c r="AM87" s="104">
        <f t="shared" si="105"/>
        <v>0</v>
      </c>
      <c r="AN87" s="103">
        <f t="shared" si="106"/>
        <v>0</v>
      </c>
      <c r="AO87" s="172"/>
      <c r="AP87" s="104">
        <f t="shared" ref="AP87:BO87" si="121">J87*$I$87</f>
        <v>0</v>
      </c>
      <c r="AQ87" s="104">
        <f t="shared" si="121"/>
        <v>0</v>
      </c>
      <c r="AR87" s="104">
        <f t="shared" si="121"/>
        <v>0</v>
      </c>
      <c r="AS87" s="104">
        <f t="shared" si="121"/>
        <v>0</v>
      </c>
      <c r="AT87" s="104">
        <f t="shared" si="121"/>
        <v>0</v>
      </c>
      <c r="AU87" s="104">
        <f t="shared" si="121"/>
        <v>0</v>
      </c>
      <c r="AV87" s="104">
        <f t="shared" si="121"/>
        <v>0</v>
      </c>
      <c r="AW87" s="104">
        <f t="shared" si="121"/>
        <v>0</v>
      </c>
      <c r="AX87" s="104">
        <f t="shared" si="121"/>
        <v>0</v>
      </c>
      <c r="AY87" s="104">
        <f t="shared" si="121"/>
        <v>0</v>
      </c>
      <c r="AZ87" s="104">
        <f t="shared" si="121"/>
        <v>0</v>
      </c>
      <c r="BA87" s="104">
        <f t="shared" si="121"/>
        <v>0</v>
      </c>
      <c r="BB87" s="104">
        <f t="shared" si="121"/>
        <v>0</v>
      </c>
      <c r="BC87" s="104">
        <f t="shared" si="121"/>
        <v>0</v>
      </c>
      <c r="BD87" s="104">
        <f t="shared" si="121"/>
        <v>0</v>
      </c>
      <c r="BE87" s="104">
        <f t="shared" si="121"/>
        <v>0</v>
      </c>
      <c r="BF87" s="104">
        <f t="shared" si="121"/>
        <v>0</v>
      </c>
      <c r="BG87" s="104">
        <f t="shared" si="121"/>
        <v>0</v>
      </c>
      <c r="BH87" s="104">
        <f t="shared" si="121"/>
        <v>0</v>
      </c>
      <c r="BI87" s="104">
        <f t="shared" si="121"/>
        <v>0</v>
      </c>
      <c r="BJ87" s="104">
        <f t="shared" si="121"/>
        <v>0</v>
      </c>
      <c r="BK87" s="104">
        <f t="shared" si="121"/>
        <v>0</v>
      </c>
      <c r="BL87" s="104">
        <f t="shared" si="121"/>
        <v>0</v>
      </c>
      <c r="BM87" s="104">
        <f t="shared" si="121"/>
        <v>0</v>
      </c>
      <c r="BN87" s="104">
        <f t="shared" si="121"/>
        <v>0</v>
      </c>
      <c r="BO87" s="104">
        <f t="shared" si="121"/>
        <v>0</v>
      </c>
      <c r="BP87" s="104">
        <f t="shared" si="102"/>
        <v>0</v>
      </c>
    </row>
    <row r="88" spans="1:68" ht="75" hidden="1" x14ac:dyDescent="0.25">
      <c r="A88" s="31">
        <v>315</v>
      </c>
      <c r="B88" s="78" t="s">
        <v>901</v>
      </c>
      <c r="C88" s="31" t="s">
        <v>683</v>
      </c>
      <c r="D88" s="31" t="s">
        <v>684</v>
      </c>
      <c r="E88" s="31" t="s">
        <v>148</v>
      </c>
      <c r="F88" s="153">
        <v>0</v>
      </c>
      <c r="G88" s="107">
        <v>651</v>
      </c>
      <c r="H88" s="173">
        <f t="shared" si="103"/>
        <v>1</v>
      </c>
      <c r="I88" s="131">
        <v>0</v>
      </c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84">
        <f t="shared" si="100"/>
        <v>0</v>
      </c>
      <c r="AK88" s="188"/>
      <c r="AL88" s="104">
        <f t="shared" si="104"/>
        <v>0</v>
      </c>
      <c r="AM88" s="104">
        <f t="shared" si="105"/>
        <v>0</v>
      </c>
      <c r="AN88" s="103">
        <f t="shared" si="106"/>
        <v>0</v>
      </c>
      <c r="AO88" s="172"/>
      <c r="AP88" s="104">
        <f t="shared" ref="AP88:BO88" si="122">J88*$I$88</f>
        <v>0</v>
      </c>
      <c r="AQ88" s="104">
        <f t="shared" si="122"/>
        <v>0</v>
      </c>
      <c r="AR88" s="104">
        <f t="shared" si="122"/>
        <v>0</v>
      </c>
      <c r="AS88" s="104">
        <f t="shared" si="122"/>
        <v>0</v>
      </c>
      <c r="AT88" s="104">
        <f t="shared" si="122"/>
        <v>0</v>
      </c>
      <c r="AU88" s="104">
        <f t="shared" si="122"/>
        <v>0</v>
      </c>
      <c r="AV88" s="104">
        <f t="shared" si="122"/>
        <v>0</v>
      </c>
      <c r="AW88" s="104">
        <f t="shared" si="122"/>
        <v>0</v>
      </c>
      <c r="AX88" s="104">
        <f t="shared" si="122"/>
        <v>0</v>
      </c>
      <c r="AY88" s="104">
        <f t="shared" si="122"/>
        <v>0</v>
      </c>
      <c r="AZ88" s="104">
        <f t="shared" si="122"/>
        <v>0</v>
      </c>
      <c r="BA88" s="104">
        <f t="shared" si="122"/>
        <v>0</v>
      </c>
      <c r="BB88" s="104">
        <f t="shared" si="122"/>
        <v>0</v>
      </c>
      <c r="BC88" s="104">
        <f t="shared" si="122"/>
        <v>0</v>
      </c>
      <c r="BD88" s="104">
        <f t="shared" si="122"/>
        <v>0</v>
      </c>
      <c r="BE88" s="104">
        <f t="shared" si="122"/>
        <v>0</v>
      </c>
      <c r="BF88" s="104">
        <f t="shared" si="122"/>
        <v>0</v>
      </c>
      <c r="BG88" s="104">
        <f t="shared" si="122"/>
        <v>0</v>
      </c>
      <c r="BH88" s="104">
        <f t="shared" si="122"/>
        <v>0</v>
      </c>
      <c r="BI88" s="104">
        <f t="shared" si="122"/>
        <v>0</v>
      </c>
      <c r="BJ88" s="104">
        <f t="shared" si="122"/>
        <v>0</v>
      </c>
      <c r="BK88" s="104">
        <f t="shared" si="122"/>
        <v>0</v>
      </c>
      <c r="BL88" s="104">
        <f t="shared" si="122"/>
        <v>0</v>
      </c>
      <c r="BM88" s="104">
        <f t="shared" si="122"/>
        <v>0</v>
      </c>
      <c r="BN88" s="104">
        <f t="shared" si="122"/>
        <v>0</v>
      </c>
      <c r="BO88" s="104">
        <f t="shared" si="122"/>
        <v>0</v>
      </c>
      <c r="BP88" s="104">
        <f t="shared" si="102"/>
        <v>0</v>
      </c>
    </row>
    <row r="89" spans="1:68" ht="105" hidden="1" x14ac:dyDescent="0.25">
      <c r="A89" s="31">
        <v>316</v>
      </c>
      <c r="B89" s="78" t="s">
        <v>901</v>
      </c>
      <c r="C89" s="31" t="s">
        <v>685</v>
      </c>
      <c r="D89" s="31" t="s">
        <v>686</v>
      </c>
      <c r="E89" s="31" t="s">
        <v>148</v>
      </c>
      <c r="F89" s="153">
        <v>185</v>
      </c>
      <c r="G89" s="107">
        <v>602</v>
      </c>
      <c r="H89" s="173">
        <f t="shared" si="103"/>
        <v>0.19999999999999996</v>
      </c>
      <c r="I89" s="131">
        <v>481.6</v>
      </c>
      <c r="J89" s="226"/>
      <c r="K89" s="226"/>
      <c r="L89" s="226"/>
      <c r="M89" s="226"/>
      <c r="N89" s="228">
        <v>10</v>
      </c>
      <c r="O89" s="228">
        <v>10</v>
      </c>
      <c r="P89" s="228">
        <v>10</v>
      </c>
      <c r="Q89" s="230">
        <v>10</v>
      </c>
      <c r="R89" s="233">
        <v>10</v>
      </c>
      <c r="S89" s="226"/>
      <c r="T89" s="235">
        <v>10</v>
      </c>
      <c r="U89" s="228">
        <v>8</v>
      </c>
      <c r="V89" s="226"/>
      <c r="W89" s="226"/>
      <c r="X89" s="226"/>
      <c r="Y89" s="228">
        <v>10</v>
      </c>
      <c r="Z89" s="233">
        <v>10</v>
      </c>
      <c r="AA89" s="226"/>
      <c r="AB89" s="226"/>
      <c r="AC89" s="226"/>
      <c r="AD89" s="226"/>
      <c r="AE89" s="226"/>
      <c r="AF89" s="226"/>
      <c r="AG89" s="226"/>
      <c r="AH89" s="226"/>
      <c r="AI89" s="226"/>
      <c r="AJ89" s="184">
        <f t="shared" si="100"/>
        <v>88</v>
      </c>
      <c r="AK89" s="188"/>
      <c r="AL89" s="104">
        <f t="shared" si="104"/>
        <v>42380.800000000003</v>
      </c>
      <c r="AM89" s="104">
        <f t="shared" si="105"/>
        <v>0</v>
      </c>
      <c r="AN89" s="103">
        <f t="shared" si="106"/>
        <v>42380.800000000003</v>
      </c>
      <c r="AO89" s="172"/>
      <c r="AP89" s="104">
        <f t="shared" ref="AP89:BO89" si="123">J89*$I$89</f>
        <v>0</v>
      </c>
      <c r="AQ89" s="104">
        <f t="shared" si="123"/>
        <v>0</v>
      </c>
      <c r="AR89" s="104">
        <f t="shared" si="123"/>
        <v>0</v>
      </c>
      <c r="AS89" s="104">
        <f t="shared" si="123"/>
        <v>0</v>
      </c>
      <c r="AT89" s="104">
        <f t="shared" si="123"/>
        <v>4816</v>
      </c>
      <c r="AU89" s="104">
        <f t="shared" si="123"/>
        <v>4816</v>
      </c>
      <c r="AV89" s="104">
        <f t="shared" si="123"/>
        <v>4816</v>
      </c>
      <c r="AW89" s="104">
        <f t="shared" si="123"/>
        <v>4816</v>
      </c>
      <c r="AX89" s="104">
        <f t="shared" si="123"/>
        <v>4816</v>
      </c>
      <c r="AY89" s="104">
        <f t="shared" si="123"/>
        <v>0</v>
      </c>
      <c r="AZ89" s="104">
        <f t="shared" si="123"/>
        <v>4816</v>
      </c>
      <c r="BA89" s="104">
        <f t="shared" si="123"/>
        <v>3852.8</v>
      </c>
      <c r="BB89" s="104">
        <f t="shared" si="123"/>
        <v>0</v>
      </c>
      <c r="BC89" s="104">
        <f t="shared" si="123"/>
        <v>0</v>
      </c>
      <c r="BD89" s="104">
        <f t="shared" si="123"/>
        <v>0</v>
      </c>
      <c r="BE89" s="104">
        <f t="shared" si="123"/>
        <v>4816</v>
      </c>
      <c r="BF89" s="104">
        <f t="shared" si="123"/>
        <v>4816</v>
      </c>
      <c r="BG89" s="104">
        <f t="shared" si="123"/>
        <v>0</v>
      </c>
      <c r="BH89" s="104">
        <f t="shared" si="123"/>
        <v>0</v>
      </c>
      <c r="BI89" s="104">
        <f t="shared" si="123"/>
        <v>0</v>
      </c>
      <c r="BJ89" s="104">
        <f t="shared" si="123"/>
        <v>0</v>
      </c>
      <c r="BK89" s="104">
        <f t="shared" si="123"/>
        <v>0</v>
      </c>
      <c r="BL89" s="104">
        <f t="shared" si="123"/>
        <v>0</v>
      </c>
      <c r="BM89" s="104">
        <f t="shared" si="123"/>
        <v>0</v>
      </c>
      <c r="BN89" s="104">
        <f t="shared" si="123"/>
        <v>0</v>
      </c>
      <c r="BO89" s="104">
        <f t="shared" si="123"/>
        <v>0</v>
      </c>
      <c r="BP89" s="104">
        <f t="shared" si="102"/>
        <v>42380.800000000003</v>
      </c>
    </row>
    <row r="90" spans="1:68" ht="75" hidden="1" x14ac:dyDescent="0.25">
      <c r="A90" s="31">
        <v>317</v>
      </c>
      <c r="B90" s="78" t="s">
        <v>901</v>
      </c>
      <c r="C90" s="31" t="s">
        <v>687</v>
      </c>
      <c r="D90" s="31" t="s">
        <v>688</v>
      </c>
      <c r="E90" s="31" t="s">
        <v>148</v>
      </c>
      <c r="F90" s="153">
        <v>0</v>
      </c>
      <c r="G90" s="107">
        <v>453</v>
      </c>
      <c r="H90" s="173">
        <f t="shared" si="103"/>
        <v>1</v>
      </c>
      <c r="I90" s="131">
        <v>0</v>
      </c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84">
        <f t="shared" si="100"/>
        <v>0</v>
      </c>
      <c r="AK90" s="188"/>
      <c r="AL90" s="104">
        <f t="shared" si="104"/>
        <v>0</v>
      </c>
      <c r="AM90" s="104">
        <f t="shared" si="105"/>
        <v>0</v>
      </c>
      <c r="AN90" s="103">
        <f t="shared" si="106"/>
        <v>0</v>
      </c>
      <c r="AO90" s="172"/>
      <c r="AP90" s="104">
        <f t="shared" ref="AP90:BO90" si="124">J90*$I$90</f>
        <v>0</v>
      </c>
      <c r="AQ90" s="104">
        <f t="shared" si="124"/>
        <v>0</v>
      </c>
      <c r="AR90" s="104">
        <f t="shared" si="124"/>
        <v>0</v>
      </c>
      <c r="AS90" s="104">
        <f t="shared" si="124"/>
        <v>0</v>
      </c>
      <c r="AT90" s="104">
        <f t="shared" si="124"/>
        <v>0</v>
      </c>
      <c r="AU90" s="104">
        <f t="shared" si="124"/>
        <v>0</v>
      </c>
      <c r="AV90" s="104">
        <f t="shared" si="124"/>
        <v>0</v>
      </c>
      <c r="AW90" s="104">
        <f t="shared" si="124"/>
        <v>0</v>
      </c>
      <c r="AX90" s="104">
        <f t="shared" si="124"/>
        <v>0</v>
      </c>
      <c r="AY90" s="104">
        <f t="shared" si="124"/>
        <v>0</v>
      </c>
      <c r="AZ90" s="104">
        <f t="shared" si="124"/>
        <v>0</v>
      </c>
      <c r="BA90" s="104">
        <f t="shared" si="124"/>
        <v>0</v>
      </c>
      <c r="BB90" s="104">
        <f t="shared" si="124"/>
        <v>0</v>
      </c>
      <c r="BC90" s="104">
        <f t="shared" si="124"/>
        <v>0</v>
      </c>
      <c r="BD90" s="104">
        <f t="shared" si="124"/>
        <v>0</v>
      </c>
      <c r="BE90" s="104">
        <f t="shared" si="124"/>
        <v>0</v>
      </c>
      <c r="BF90" s="104">
        <f t="shared" si="124"/>
        <v>0</v>
      </c>
      <c r="BG90" s="104">
        <f t="shared" si="124"/>
        <v>0</v>
      </c>
      <c r="BH90" s="104">
        <f t="shared" si="124"/>
        <v>0</v>
      </c>
      <c r="BI90" s="104">
        <f t="shared" si="124"/>
        <v>0</v>
      </c>
      <c r="BJ90" s="104">
        <f t="shared" si="124"/>
        <v>0</v>
      </c>
      <c r="BK90" s="104">
        <f t="shared" si="124"/>
        <v>0</v>
      </c>
      <c r="BL90" s="104">
        <f t="shared" si="124"/>
        <v>0</v>
      </c>
      <c r="BM90" s="104">
        <f t="shared" si="124"/>
        <v>0</v>
      </c>
      <c r="BN90" s="104">
        <f t="shared" si="124"/>
        <v>0</v>
      </c>
      <c r="BO90" s="104">
        <f t="shared" si="124"/>
        <v>0</v>
      </c>
      <c r="BP90" s="104">
        <f t="shared" si="102"/>
        <v>0</v>
      </c>
    </row>
    <row r="91" spans="1:68" ht="180" x14ac:dyDescent="0.25">
      <c r="A91" s="31">
        <v>318</v>
      </c>
      <c r="B91" s="78" t="s">
        <v>901</v>
      </c>
      <c r="C91" s="31" t="s">
        <v>689</v>
      </c>
      <c r="D91" s="31" t="s">
        <v>690</v>
      </c>
      <c r="E91" s="31" t="s">
        <v>148</v>
      </c>
      <c r="F91" s="153">
        <v>5</v>
      </c>
      <c r="G91" s="107">
        <v>820</v>
      </c>
      <c r="H91" s="173">
        <f t="shared" si="103"/>
        <v>0.2</v>
      </c>
      <c r="I91" s="131">
        <v>656</v>
      </c>
      <c r="J91" s="226">
        <v>10</v>
      </c>
      <c r="K91" s="226"/>
      <c r="L91" s="226"/>
      <c r="M91" s="226">
        <v>1</v>
      </c>
      <c r="N91" s="226"/>
      <c r="O91" s="226"/>
      <c r="P91" s="226"/>
      <c r="Q91" s="226"/>
      <c r="R91" s="226"/>
      <c r="S91" s="226"/>
      <c r="T91" s="226"/>
      <c r="U91" s="226"/>
      <c r="V91" s="226"/>
      <c r="W91" s="226"/>
      <c r="X91" s="226"/>
      <c r="Y91" s="226"/>
      <c r="Z91" s="226"/>
      <c r="AA91" s="226"/>
      <c r="AB91" s="226"/>
      <c r="AC91" s="226"/>
      <c r="AD91" s="226"/>
      <c r="AE91" s="226"/>
      <c r="AF91" s="226"/>
      <c r="AG91" s="226"/>
      <c r="AH91" s="226">
        <v>1</v>
      </c>
      <c r="AI91" s="226"/>
      <c r="AJ91" s="184">
        <f t="shared" si="100"/>
        <v>12</v>
      </c>
      <c r="AK91" s="188"/>
      <c r="AL91" s="104">
        <f t="shared" si="104"/>
        <v>7872</v>
      </c>
      <c r="AM91" s="104">
        <f t="shared" si="105"/>
        <v>656</v>
      </c>
      <c r="AN91" s="103">
        <f t="shared" si="106"/>
        <v>7216</v>
      </c>
      <c r="AO91" s="172"/>
      <c r="AP91" s="104">
        <f t="shared" ref="AP91:BO91" si="125">J91*$I$91</f>
        <v>6560</v>
      </c>
      <c r="AQ91" s="104">
        <f t="shared" si="125"/>
        <v>0</v>
      </c>
      <c r="AR91" s="104">
        <f t="shared" si="125"/>
        <v>0</v>
      </c>
      <c r="AS91" s="104">
        <f t="shared" si="125"/>
        <v>656</v>
      </c>
      <c r="AT91" s="104">
        <f t="shared" si="125"/>
        <v>0</v>
      </c>
      <c r="AU91" s="104">
        <f t="shared" si="125"/>
        <v>0</v>
      </c>
      <c r="AV91" s="104">
        <f t="shared" si="125"/>
        <v>0</v>
      </c>
      <c r="AW91" s="104">
        <f t="shared" si="125"/>
        <v>0</v>
      </c>
      <c r="AX91" s="104">
        <f t="shared" si="125"/>
        <v>0</v>
      </c>
      <c r="AY91" s="104">
        <f t="shared" si="125"/>
        <v>0</v>
      </c>
      <c r="AZ91" s="104">
        <f t="shared" si="125"/>
        <v>0</v>
      </c>
      <c r="BA91" s="104">
        <f t="shared" si="125"/>
        <v>0</v>
      </c>
      <c r="BB91" s="104">
        <f t="shared" si="125"/>
        <v>0</v>
      </c>
      <c r="BC91" s="104">
        <f t="shared" si="125"/>
        <v>0</v>
      </c>
      <c r="BD91" s="104">
        <f t="shared" si="125"/>
        <v>0</v>
      </c>
      <c r="BE91" s="104">
        <f t="shared" si="125"/>
        <v>0</v>
      </c>
      <c r="BF91" s="104">
        <f t="shared" si="125"/>
        <v>0</v>
      </c>
      <c r="BG91" s="104">
        <f t="shared" si="125"/>
        <v>0</v>
      </c>
      <c r="BH91" s="104">
        <f t="shared" si="125"/>
        <v>0</v>
      </c>
      <c r="BI91" s="104">
        <f t="shared" si="125"/>
        <v>0</v>
      </c>
      <c r="BJ91" s="104">
        <f t="shared" si="125"/>
        <v>0</v>
      </c>
      <c r="BK91" s="104">
        <f t="shared" si="125"/>
        <v>0</v>
      </c>
      <c r="BL91" s="104">
        <f t="shared" si="125"/>
        <v>0</v>
      </c>
      <c r="BM91" s="104">
        <f t="shared" si="125"/>
        <v>0</v>
      </c>
      <c r="BN91" s="104">
        <f t="shared" si="125"/>
        <v>656</v>
      </c>
      <c r="BO91" s="104">
        <f t="shared" si="125"/>
        <v>0</v>
      </c>
      <c r="BP91" s="104">
        <f t="shared" si="102"/>
        <v>7872</v>
      </c>
    </row>
    <row r="92" spans="1:68" ht="225" hidden="1" x14ac:dyDescent="0.25">
      <c r="A92" s="31">
        <v>319</v>
      </c>
      <c r="B92" s="78" t="s">
        <v>901</v>
      </c>
      <c r="C92" s="31" t="s">
        <v>691</v>
      </c>
      <c r="D92" s="31" t="s">
        <v>692</v>
      </c>
      <c r="E92" s="31" t="s">
        <v>148</v>
      </c>
      <c r="F92" s="153">
        <v>69</v>
      </c>
      <c r="G92" s="107">
        <v>820</v>
      </c>
      <c r="H92" s="173">
        <f t="shared" si="103"/>
        <v>0.2</v>
      </c>
      <c r="I92" s="131">
        <v>656</v>
      </c>
      <c r="J92" s="226"/>
      <c r="K92" s="226"/>
      <c r="L92" s="226"/>
      <c r="M92" s="226"/>
      <c r="N92" s="226">
        <v>6</v>
      </c>
      <c r="O92" s="226">
        <v>3</v>
      </c>
      <c r="P92" s="226">
        <v>3</v>
      </c>
      <c r="Q92" s="226">
        <v>2</v>
      </c>
      <c r="R92" s="226">
        <v>4</v>
      </c>
      <c r="S92" s="226"/>
      <c r="T92" s="226">
        <v>2</v>
      </c>
      <c r="U92" s="226">
        <v>2</v>
      </c>
      <c r="V92" s="226">
        <v>4</v>
      </c>
      <c r="W92" s="226">
        <v>4</v>
      </c>
      <c r="X92" s="226"/>
      <c r="Y92" s="226"/>
      <c r="Z92" s="226"/>
      <c r="AA92" s="226"/>
      <c r="AB92" s="226"/>
      <c r="AC92" s="226"/>
      <c r="AD92" s="226"/>
      <c r="AE92" s="226">
        <v>2</v>
      </c>
      <c r="AF92" s="226"/>
      <c r="AG92" s="226"/>
      <c r="AH92" s="226"/>
      <c r="AI92" s="226">
        <v>3</v>
      </c>
      <c r="AJ92" s="184">
        <f t="shared" si="100"/>
        <v>35</v>
      </c>
      <c r="AK92" s="188"/>
      <c r="AL92" s="104">
        <f t="shared" si="104"/>
        <v>22960</v>
      </c>
      <c r="AM92" s="104">
        <f t="shared" si="105"/>
        <v>1968</v>
      </c>
      <c r="AN92" s="103">
        <f t="shared" si="106"/>
        <v>20992</v>
      </c>
      <c r="AO92" s="172"/>
      <c r="AP92" s="104">
        <f t="shared" ref="AP92:BO92" si="126">J92*$I$92</f>
        <v>0</v>
      </c>
      <c r="AQ92" s="104">
        <f t="shared" si="126"/>
        <v>0</v>
      </c>
      <c r="AR92" s="104">
        <f t="shared" si="126"/>
        <v>0</v>
      </c>
      <c r="AS92" s="104">
        <f t="shared" si="126"/>
        <v>0</v>
      </c>
      <c r="AT92" s="104">
        <f t="shared" si="126"/>
        <v>3936</v>
      </c>
      <c r="AU92" s="104">
        <f t="shared" si="126"/>
        <v>1968</v>
      </c>
      <c r="AV92" s="104">
        <f t="shared" si="126"/>
        <v>1968</v>
      </c>
      <c r="AW92" s="104">
        <f t="shared" si="126"/>
        <v>1312</v>
      </c>
      <c r="AX92" s="104">
        <f t="shared" si="126"/>
        <v>2624</v>
      </c>
      <c r="AY92" s="104">
        <f t="shared" si="126"/>
        <v>0</v>
      </c>
      <c r="AZ92" s="104">
        <f t="shared" si="126"/>
        <v>1312</v>
      </c>
      <c r="BA92" s="104">
        <f t="shared" si="126"/>
        <v>1312</v>
      </c>
      <c r="BB92" s="104">
        <f t="shared" si="126"/>
        <v>2624</v>
      </c>
      <c r="BC92" s="104">
        <f t="shared" si="126"/>
        <v>2624</v>
      </c>
      <c r="BD92" s="104">
        <f t="shared" si="126"/>
        <v>0</v>
      </c>
      <c r="BE92" s="104">
        <f t="shared" si="126"/>
        <v>0</v>
      </c>
      <c r="BF92" s="104">
        <f t="shared" si="126"/>
        <v>0</v>
      </c>
      <c r="BG92" s="104">
        <f t="shared" si="126"/>
        <v>0</v>
      </c>
      <c r="BH92" s="104">
        <f t="shared" si="126"/>
        <v>0</v>
      </c>
      <c r="BI92" s="104">
        <f t="shared" si="126"/>
        <v>0</v>
      </c>
      <c r="BJ92" s="104">
        <f t="shared" si="126"/>
        <v>0</v>
      </c>
      <c r="BK92" s="104">
        <f t="shared" si="126"/>
        <v>1312</v>
      </c>
      <c r="BL92" s="104">
        <f t="shared" si="126"/>
        <v>0</v>
      </c>
      <c r="BM92" s="104">
        <f t="shared" si="126"/>
        <v>0</v>
      </c>
      <c r="BN92" s="104">
        <f t="shared" si="126"/>
        <v>0</v>
      </c>
      <c r="BO92" s="104">
        <f t="shared" si="126"/>
        <v>1968</v>
      </c>
      <c r="BP92" s="104">
        <f t="shared" si="102"/>
        <v>22960</v>
      </c>
    </row>
    <row r="93" spans="1:68" ht="240" hidden="1" x14ac:dyDescent="0.25">
      <c r="A93" s="31">
        <v>320</v>
      </c>
      <c r="B93" s="78" t="s">
        <v>901</v>
      </c>
      <c r="C93" s="31" t="s">
        <v>693</v>
      </c>
      <c r="D93" s="31" t="s">
        <v>694</v>
      </c>
      <c r="E93" s="31" t="s">
        <v>148</v>
      </c>
      <c r="F93" s="153">
        <v>57</v>
      </c>
      <c r="G93" s="107">
        <v>728</v>
      </c>
      <c r="H93" s="173">
        <f t="shared" si="103"/>
        <v>0.20000000000000004</v>
      </c>
      <c r="I93" s="131">
        <v>582.4</v>
      </c>
      <c r="J93" s="226">
        <v>10</v>
      </c>
      <c r="K93" s="226">
        <v>10</v>
      </c>
      <c r="L93" s="226">
        <v>0</v>
      </c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  <c r="Z93" s="226"/>
      <c r="AA93" s="226">
        <v>6</v>
      </c>
      <c r="AB93" s="226">
        <v>2</v>
      </c>
      <c r="AC93" s="226"/>
      <c r="AD93" s="226"/>
      <c r="AE93" s="226">
        <v>2</v>
      </c>
      <c r="AF93" s="226"/>
      <c r="AG93" s="226"/>
      <c r="AH93" s="226"/>
      <c r="AI93" s="226"/>
      <c r="AJ93" s="184">
        <f t="shared" si="100"/>
        <v>30</v>
      </c>
      <c r="AK93" s="188"/>
      <c r="AL93" s="104">
        <f t="shared" si="104"/>
        <v>17472</v>
      </c>
      <c r="AM93" s="104">
        <f t="shared" si="105"/>
        <v>0</v>
      </c>
      <c r="AN93" s="103">
        <f t="shared" si="106"/>
        <v>17472</v>
      </c>
      <c r="AO93" s="172"/>
      <c r="AP93" s="104">
        <f t="shared" ref="AP93:BO93" si="127">J93*$I$93</f>
        <v>5824</v>
      </c>
      <c r="AQ93" s="104">
        <f t="shared" si="127"/>
        <v>5824</v>
      </c>
      <c r="AR93" s="104">
        <f t="shared" si="127"/>
        <v>0</v>
      </c>
      <c r="AS93" s="104">
        <f t="shared" si="127"/>
        <v>0</v>
      </c>
      <c r="AT93" s="104">
        <f t="shared" si="127"/>
        <v>0</v>
      </c>
      <c r="AU93" s="104">
        <f t="shared" si="127"/>
        <v>0</v>
      </c>
      <c r="AV93" s="104">
        <f t="shared" si="127"/>
        <v>0</v>
      </c>
      <c r="AW93" s="104">
        <f t="shared" si="127"/>
        <v>0</v>
      </c>
      <c r="AX93" s="104">
        <f t="shared" si="127"/>
        <v>0</v>
      </c>
      <c r="AY93" s="104">
        <f t="shared" si="127"/>
        <v>0</v>
      </c>
      <c r="AZ93" s="104">
        <f t="shared" si="127"/>
        <v>0</v>
      </c>
      <c r="BA93" s="104">
        <f t="shared" si="127"/>
        <v>0</v>
      </c>
      <c r="BB93" s="104">
        <f t="shared" si="127"/>
        <v>0</v>
      </c>
      <c r="BC93" s="104">
        <f t="shared" si="127"/>
        <v>0</v>
      </c>
      <c r="BD93" s="104">
        <f t="shared" si="127"/>
        <v>0</v>
      </c>
      <c r="BE93" s="104">
        <f t="shared" si="127"/>
        <v>0</v>
      </c>
      <c r="BF93" s="104">
        <f t="shared" si="127"/>
        <v>0</v>
      </c>
      <c r="BG93" s="104">
        <f t="shared" si="127"/>
        <v>3494.3999999999996</v>
      </c>
      <c r="BH93" s="104">
        <f t="shared" si="127"/>
        <v>1164.8</v>
      </c>
      <c r="BI93" s="104">
        <f t="shared" si="127"/>
        <v>0</v>
      </c>
      <c r="BJ93" s="104">
        <f t="shared" si="127"/>
        <v>0</v>
      </c>
      <c r="BK93" s="104">
        <f t="shared" si="127"/>
        <v>1164.8</v>
      </c>
      <c r="BL93" s="104">
        <f t="shared" si="127"/>
        <v>0</v>
      </c>
      <c r="BM93" s="104">
        <f t="shared" si="127"/>
        <v>0</v>
      </c>
      <c r="BN93" s="104">
        <f t="shared" si="127"/>
        <v>0</v>
      </c>
      <c r="BO93" s="104">
        <f t="shared" si="127"/>
        <v>0</v>
      </c>
      <c r="BP93" s="104">
        <f t="shared" si="102"/>
        <v>17472</v>
      </c>
    </row>
    <row r="94" spans="1:68" ht="195" x14ac:dyDescent="0.25">
      <c r="A94" s="31">
        <v>321</v>
      </c>
      <c r="B94" s="78" t="s">
        <v>901</v>
      </c>
      <c r="C94" s="31" t="s">
        <v>695</v>
      </c>
      <c r="D94" s="31" t="s">
        <v>696</v>
      </c>
      <c r="E94" s="31" t="s">
        <v>148</v>
      </c>
      <c r="F94" s="153">
        <v>20</v>
      </c>
      <c r="G94" s="107">
        <v>1275</v>
      </c>
      <c r="H94" s="173">
        <f t="shared" si="103"/>
        <v>0.2</v>
      </c>
      <c r="I94" s="131">
        <v>1020</v>
      </c>
      <c r="J94" s="226">
        <v>12</v>
      </c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  <c r="AB94" s="226"/>
      <c r="AC94" s="226"/>
      <c r="AD94" s="226"/>
      <c r="AE94" s="226"/>
      <c r="AF94" s="226">
        <v>9</v>
      </c>
      <c r="AG94" s="226"/>
      <c r="AH94" s="226"/>
      <c r="AI94" s="226"/>
      <c r="AJ94" s="184">
        <f t="shared" si="100"/>
        <v>21</v>
      </c>
      <c r="AK94" s="188"/>
      <c r="AL94" s="104">
        <f t="shared" si="104"/>
        <v>21420</v>
      </c>
      <c r="AM94" s="104">
        <f t="shared" si="105"/>
        <v>13566</v>
      </c>
      <c r="AN94" s="103">
        <f t="shared" si="106"/>
        <v>7854</v>
      </c>
      <c r="AO94" s="172"/>
      <c r="AP94" s="104">
        <f>(J94*$I$94)/30*11</f>
        <v>4488</v>
      </c>
      <c r="AQ94" s="104">
        <f t="shared" ref="AQ94:BO94" si="128">(K94*$I$94)/30*11</f>
        <v>0</v>
      </c>
      <c r="AR94" s="104">
        <f t="shared" si="128"/>
        <v>0</v>
      </c>
      <c r="AS94" s="104">
        <f t="shared" si="128"/>
        <v>0</v>
      </c>
      <c r="AT94" s="104">
        <f t="shared" si="128"/>
        <v>0</v>
      </c>
      <c r="AU94" s="104">
        <f t="shared" si="128"/>
        <v>0</v>
      </c>
      <c r="AV94" s="104">
        <f t="shared" si="128"/>
        <v>0</v>
      </c>
      <c r="AW94" s="104">
        <f t="shared" si="128"/>
        <v>0</v>
      </c>
      <c r="AX94" s="104">
        <f t="shared" si="128"/>
        <v>0</v>
      </c>
      <c r="AY94" s="104">
        <f t="shared" si="128"/>
        <v>0</v>
      </c>
      <c r="AZ94" s="104">
        <f t="shared" si="128"/>
        <v>0</v>
      </c>
      <c r="BA94" s="104">
        <f t="shared" si="128"/>
        <v>0</v>
      </c>
      <c r="BB94" s="104">
        <f t="shared" si="128"/>
        <v>0</v>
      </c>
      <c r="BC94" s="104">
        <f t="shared" si="128"/>
        <v>0</v>
      </c>
      <c r="BD94" s="104">
        <f t="shared" si="128"/>
        <v>0</v>
      </c>
      <c r="BE94" s="104">
        <f t="shared" si="128"/>
        <v>0</v>
      </c>
      <c r="BF94" s="104">
        <f t="shared" si="128"/>
        <v>0</v>
      </c>
      <c r="BG94" s="104">
        <f t="shared" si="128"/>
        <v>0</v>
      </c>
      <c r="BH94" s="104">
        <f t="shared" si="128"/>
        <v>0</v>
      </c>
      <c r="BI94" s="104">
        <f t="shared" si="128"/>
        <v>0</v>
      </c>
      <c r="BJ94" s="104">
        <f t="shared" si="128"/>
        <v>0</v>
      </c>
      <c r="BK94" s="104">
        <f t="shared" si="128"/>
        <v>0</v>
      </c>
      <c r="BL94" s="104">
        <f t="shared" si="128"/>
        <v>3366</v>
      </c>
      <c r="BM94" s="104">
        <f t="shared" si="128"/>
        <v>0</v>
      </c>
      <c r="BN94" s="104">
        <f t="shared" si="128"/>
        <v>0</v>
      </c>
      <c r="BO94" s="104">
        <f t="shared" si="128"/>
        <v>0</v>
      </c>
      <c r="BP94" s="104">
        <f t="shared" si="102"/>
        <v>7854</v>
      </c>
    </row>
    <row r="95" spans="1:68" ht="195" x14ac:dyDescent="0.25">
      <c r="A95" s="31">
        <v>322</v>
      </c>
      <c r="B95" s="78" t="s">
        <v>901</v>
      </c>
      <c r="C95" s="31" t="s">
        <v>697</v>
      </c>
      <c r="D95" s="31" t="s">
        <v>698</v>
      </c>
      <c r="E95" s="31" t="s">
        <v>148</v>
      </c>
      <c r="F95" s="153">
        <v>51</v>
      </c>
      <c r="G95" s="107">
        <v>2810</v>
      </c>
      <c r="H95" s="173">
        <f t="shared" si="103"/>
        <v>0.2</v>
      </c>
      <c r="I95" s="131">
        <v>2248</v>
      </c>
      <c r="J95" s="226"/>
      <c r="K95" s="226"/>
      <c r="L95" s="226">
        <v>8</v>
      </c>
      <c r="M95" s="226"/>
      <c r="N95" s="226">
        <v>2</v>
      </c>
      <c r="O95" s="228">
        <f>2+2</f>
        <v>4</v>
      </c>
      <c r="P95" s="226">
        <v>2</v>
      </c>
      <c r="Q95" s="226">
        <v>2</v>
      </c>
      <c r="R95" s="226">
        <v>2</v>
      </c>
      <c r="S95" s="226"/>
      <c r="T95" s="226">
        <v>2</v>
      </c>
      <c r="U95" s="226">
        <v>2</v>
      </c>
      <c r="V95" s="226"/>
      <c r="W95" s="226"/>
      <c r="X95" s="226"/>
      <c r="Y95" s="226">
        <v>2</v>
      </c>
      <c r="Z95" s="226">
        <v>2</v>
      </c>
      <c r="AA95" s="226"/>
      <c r="AB95" s="226"/>
      <c r="AC95" s="226">
        <v>7</v>
      </c>
      <c r="AD95" s="226">
        <v>2</v>
      </c>
      <c r="AE95" s="226">
        <v>2</v>
      </c>
      <c r="AF95" s="226"/>
      <c r="AG95" s="226">
        <v>4</v>
      </c>
      <c r="AH95" s="226"/>
      <c r="AI95" s="226"/>
      <c r="AJ95" s="184">
        <f t="shared" si="100"/>
        <v>43</v>
      </c>
      <c r="AK95" s="188"/>
      <c r="AL95" s="104">
        <f t="shared" si="104"/>
        <v>96664</v>
      </c>
      <c r="AM95" s="104">
        <f t="shared" si="105"/>
        <v>64517.600000000006</v>
      </c>
      <c r="AN95" s="103">
        <f t="shared" si="106"/>
        <v>32146.399999999994</v>
      </c>
      <c r="AO95" s="172"/>
      <c r="AP95" s="104">
        <f>(J95*$I$95)/30*11</f>
        <v>0</v>
      </c>
      <c r="AQ95" s="104">
        <f t="shared" ref="AQ95:BO95" si="129">(K95*$I$95)/30*11</f>
        <v>0</v>
      </c>
      <c r="AR95" s="104">
        <f t="shared" si="129"/>
        <v>6594.1333333333332</v>
      </c>
      <c r="AS95" s="104">
        <f t="shared" si="129"/>
        <v>0</v>
      </c>
      <c r="AT95" s="104">
        <f t="shared" si="129"/>
        <v>1648.5333333333333</v>
      </c>
      <c r="AU95" s="104">
        <f t="shared" si="129"/>
        <v>3297.0666666666666</v>
      </c>
      <c r="AV95" s="104">
        <f t="shared" si="129"/>
        <v>1648.5333333333333</v>
      </c>
      <c r="AW95" s="104">
        <f t="shared" si="129"/>
        <v>1648.5333333333333</v>
      </c>
      <c r="AX95" s="104">
        <f t="shared" si="129"/>
        <v>1648.5333333333333</v>
      </c>
      <c r="AY95" s="104">
        <f t="shared" si="129"/>
        <v>0</v>
      </c>
      <c r="AZ95" s="104">
        <f t="shared" si="129"/>
        <v>1648.5333333333333</v>
      </c>
      <c r="BA95" s="104">
        <f t="shared" si="129"/>
        <v>1648.5333333333333</v>
      </c>
      <c r="BB95" s="104">
        <f t="shared" si="129"/>
        <v>0</v>
      </c>
      <c r="BC95" s="104">
        <f t="shared" si="129"/>
        <v>0</v>
      </c>
      <c r="BD95" s="104">
        <f t="shared" si="129"/>
        <v>0</v>
      </c>
      <c r="BE95" s="104">
        <f t="shared" si="129"/>
        <v>1648.5333333333333</v>
      </c>
      <c r="BF95" s="104">
        <f t="shared" si="129"/>
        <v>1648.5333333333333</v>
      </c>
      <c r="BG95" s="104">
        <f t="shared" si="129"/>
        <v>0</v>
      </c>
      <c r="BH95" s="104">
        <f t="shared" si="129"/>
        <v>0</v>
      </c>
      <c r="BI95" s="104">
        <f t="shared" si="129"/>
        <v>5769.8666666666668</v>
      </c>
      <c r="BJ95" s="104">
        <f t="shared" si="129"/>
        <v>1648.5333333333333</v>
      </c>
      <c r="BK95" s="104">
        <f t="shared" si="129"/>
        <v>1648.5333333333333</v>
      </c>
      <c r="BL95" s="104">
        <f t="shared" si="129"/>
        <v>0</v>
      </c>
      <c r="BM95" s="104">
        <f t="shared" si="129"/>
        <v>3297.0666666666666</v>
      </c>
      <c r="BN95" s="104">
        <f t="shared" si="129"/>
        <v>0</v>
      </c>
      <c r="BO95" s="104">
        <f t="shared" si="129"/>
        <v>0</v>
      </c>
      <c r="BP95" s="104">
        <f t="shared" si="102"/>
        <v>35443.46666666666</v>
      </c>
    </row>
    <row r="96" spans="1:68" ht="300" hidden="1" x14ac:dyDescent="0.25">
      <c r="A96" s="31">
        <v>323</v>
      </c>
      <c r="B96" s="78" t="s">
        <v>901</v>
      </c>
      <c r="C96" s="31" t="s">
        <v>699</v>
      </c>
      <c r="D96" s="31" t="s">
        <v>700</v>
      </c>
      <c r="E96" s="31" t="s">
        <v>148</v>
      </c>
      <c r="F96" s="153">
        <v>0</v>
      </c>
      <c r="G96" s="107">
        <v>2106</v>
      </c>
      <c r="H96" s="173">
        <f t="shared" si="103"/>
        <v>1</v>
      </c>
      <c r="I96" s="131">
        <v>0</v>
      </c>
      <c r="J96" s="226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6"/>
      <c r="X96" s="226"/>
      <c r="Y96" s="226"/>
      <c r="Z96" s="226"/>
      <c r="AA96" s="226"/>
      <c r="AB96" s="226"/>
      <c r="AC96" s="226">
        <v>2</v>
      </c>
      <c r="AD96" s="226">
        <v>2</v>
      </c>
      <c r="AE96" s="226"/>
      <c r="AF96" s="226"/>
      <c r="AG96" s="226">
        <v>2</v>
      </c>
      <c r="AH96" s="226"/>
      <c r="AI96" s="226"/>
      <c r="AJ96" s="184">
        <f t="shared" si="100"/>
        <v>6</v>
      </c>
      <c r="AK96" s="188"/>
      <c r="AL96" s="104">
        <f t="shared" si="104"/>
        <v>0</v>
      </c>
      <c r="AM96" s="104">
        <f t="shared" si="105"/>
        <v>0</v>
      </c>
      <c r="AN96" s="103">
        <f t="shared" si="106"/>
        <v>0</v>
      </c>
      <c r="AO96" s="172"/>
      <c r="AP96" s="104">
        <f t="shared" ref="AP96:BO96" si="130">J96*$I$96</f>
        <v>0</v>
      </c>
      <c r="AQ96" s="104">
        <f t="shared" si="130"/>
        <v>0</v>
      </c>
      <c r="AR96" s="104">
        <f t="shared" si="130"/>
        <v>0</v>
      </c>
      <c r="AS96" s="104">
        <f t="shared" si="130"/>
        <v>0</v>
      </c>
      <c r="AT96" s="104">
        <f t="shared" si="130"/>
        <v>0</v>
      </c>
      <c r="AU96" s="104">
        <f t="shared" si="130"/>
        <v>0</v>
      </c>
      <c r="AV96" s="104">
        <f t="shared" si="130"/>
        <v>0</v>
      </c>
      <c r="AW96" s="104">
        <f t="shared" si="130"/>
        <v>0</v>
      </c>
      <c r="AX96" s="104">
        <f t="shared" si="130"/>
        <v>0</v>
      </c>
      <c r="AY96" s="104">
        <f t="shared" si="130"/>
        <v>0</v>
      </c>
      <c r="AZ96" s="104">
        <f t="shared" si="130"/>
        <v>0</v>
      </c>
      <c r="BA96" s="104">
        <f t="shared" si="130"/>
        <v>0</v>
      </c>
      <c r="BB96" s="104">
        <f t="shared" si="130"/>
        <v>0</v>
      </c>
      <c r="BC96" s="104">
        <f t="shared" si="130"/>
        <v>0</v>
      </c>
      <c r="BD96" s="104">
        <f t="shared" si="130"/>
        <v>0</v>
      </c>
      <c r="BE96" s="104">
        <f t="shared" si="130"/>
        <v>0</v>
      </c>
      <c r="BF96" s="104">
        <f t="shared" si="130"/>
        <v>0</v>
      </c>
      <c r="BG96" s="104">
        <f t="shared" si="130"/>
        <v>0</v>
      </c>
      <c r="BH96" s="104">
        <f t="shared" si="130"/>
        <v>0</v>
      </c>
      <c r="BI96" s="104">
        <f t="shared" si="130"/>
        <v>0</v>
      </c>
      <c r="BJ96" s="104">
        <f t="shared" si="130"/>
        <v>0</v>
      </c>
      <c r="BK96" s="104">
        <f t="shared" si="130"/>
        <v>0</v>
      </c>
      <c r="BL96" s="104">
        <f t="shared" si="130"/>
        <v>0</v>
      </c>
      <c r="BM96" s="104">
        <f t="shared" si="130"/>
        <v>0</v>
      </c>
      <c r="BN96" s="104">
        <f t="shared" si="130"/>
        <v>0</v>
      </c>
      <c r="BO96" s="104">
        <f t="shared" si="130"/>
        <v>0</v>
      </c>
      <c r="BP96" s="104">
        <f t="shared" si="102"/>
        <v>0</v>
      </c>
    </row>
    <row r="97" spans="1:68" ht="225" hidden="1" x14ac:dyDescent="0.25">
      <c r="A97" s="242">
        <v>324</v>
      </c>
      <c r="B97" s="78" t="s">
        <v>901</v>
      </c>
      <c r="C97" s="31" t="s">
        <v>701</v>
      </c>
      <c r="D97" s="31" t="s">
        <v>702</v>
      </c>
      <c r="E97" s="31" t="s">
        <v>148</v>
      </c>
      <c r="F97" s="153">
        <v>0</v>
      </c>
      <c r="G97" s="107">
        <v>1393</v>
      </c>
      <c r="H97" s="173">
        <f t="shared" si="103"/>
        <v>1</v>
      </c>
      <c r="I97" s="131">
        <v>0</v>
      </c>
      <c r="J97" s="226"/>
      <c r="K97" s="226"/>
      <c r="L97" s="226"/>
      <c r="M97" s="226"/>
      <c r="N97" s="226"/>
      <c r="O97" s="228"/>
      <c r="P97" s="226"/>
      <c r="Q97" s="226"/>
      <c r="R97" s="226"/>
      <c r="S97" s="226"/>
      <c r="T97" s="226"/>
      <c r="U97" s="226"/>
      <c r="V97" s="226"/>
      <c r="W97" s="226"/>
      <c r="X97" s="226"/>
      <c r="Y97" s="226"/>
      <c r="Z97" s="226"/>
      <c r="AA97" s="226"/>
      <c r="AB97" s="226"/>
      <c r="AC97" s="226"/>
      <c r="AD97" s="226"/>
      <c r="AE97" s="226"/>
      <c r="AF97" s="226"/>
      <c r="AG97" s="226"/>
      <c r="AH97" s="226"/>
      <c r="AI97" s="226"/>
      <c r="AJ97" s="184">
        <f t="shared" si="100"/>
        <v>0</v>
      </c>
      <c r="AK97" s="188"/>
      <c r="AL97" s="104">
        <f>+AJ97*I97</f>
        <v>0</v>
      </c>
      <c r="AM97" s="104">
        <f t="shared" si="105"/>
        <v>0</v>
      </c>
      <c r="AN97" s="103">
        <f t="shared" si="106"/>
        <v>0</v>
      </c>
      <c r="AO97" s="172"/>
      <c r="AP97" s="104">
        <f t="shared" ref="AP97:BO97" si="131">J97*$I$97</f>
        <v>0</v>
      </c>
      <c r="AQ97" s="104">
        <f t="shared" si="131"/>
        <v>0</v>
      </c>
      <c r="AR97" s="104">
        <f t="shared" si="131"/>
        <v>0</v>
      </c>
      <c r="AS97" s="104">
        <f t="shared" si="131"/>
        <v>0</v>
      </c>
      <c r="AT97" s="104">
        <f t="shared" si="131"/>
        <v>0</v>
      </c>
      <c r="AU97" s="104">
        <f t="shared" si="131"/>
        <v>0</v>
      </c>
      <c r="AV97" s="104">
        <f t="shared" si="131"/>
        <v>0</v>
      </c>
      <c r="AW97" s="104">
        <f t="shared" si="131"/>
        <v>0</v>
      </c>
      <c r="AX97" s="104">
        <f t="shared" si="131"/>
        <v>0</v>
      </c>
      <c r="AY97" s="104">
        <f t="shared" si="131"/>
        <v>0</v>
      </c>
      <c r="AZ97" s="104">
        <f t="shared" si="131"/>
        <v>0</v>
      </c>
      <c r="BA97" s="104">
        <f t="shared" si="131"/>
        <v>0</v>
      </c>
      <c r="BB97" s="104">
        <f t="shared" si="131"/>
        <v>0</v>
      </c>
      <c r="BC97" s="104">
        <f t="shared" si="131"/>
        <v>0</v>
      </c>
      <c r="BD97" s="104">
        <f t="shared" si="131"/>
        <v>0</v>
      </c>
      <c r="BE97" s="104">
        <f t="shared" si="131"/>
        <v>0</v>
      </c>
      <c r="BF97" s="104">
        <f t="shared" si="131"/>
        <v>0</v>
      </c>
      <c r="BG97" s="104">
        <f t="shared" si="131"/>
        <v>0</v>
      </c>
      <c r="BH97" s="104">
        <f t="shared" si="131"/>
        <v>0</v>
      </c>
      <c r="BI97" s="104">
        <f t="shared" si="131"/>
        <v>0</v>
      </c>
      <c r="BJ97" s="104">
        <f t="shared" si="131"/>
        <v>0</v>
      </c>
      <c r="BK97" s="104">
        <f t="shared" si="131"/>
        <v>0</v>
      </c>
      <c r="BL97" s="104">
        <f t="shared" si="131"/>
        <v>0</v>
      </c>
      <c r="BM97" s="104">
        <f t="shared" si="131"/>
        <v>0</v>
      </c>
      <c r="BN97" s="104">
        <f t="shared" si="131"/>
        <v>0</v>
      </c>
      <c r="BO97" s="104">
        <f t="shared" si="131"/>
        <v>0</v>
      </c>
      <c r="BP97" s="104">
        <f t="shared" si="102"/>
        <v>0</v>
      </c>
    </row>
    <row r="98" spans="1:68" ht="225" hidden="1" x14ac:dyDescent="0.25">
      <c r="A98" s="31">
        <v>325</v>
      </c>
      <c r="B98" s="78" t="s">
        <v>901</v>
      </c>
      <c r="C98" s="31" t="s">
        <v>703</v>
      </c>
      <c r="D98" s="31" t="s">
        <v>704</v>
      </c>
      <c r="E98" s="31" t="s">
        <v>148</v>
      </c>
      <c r="F98" s="153">
        <v>155</v>
      </c>
      <c r="G98" s="107">
        <v>2106</v>
      </c>
      <c r="H98" s="173">
        <f t="shared" si="103"/>
        <v>0.2</v>
      </c>
      <c r="I98" s="131">
        <v>1684.8</v>
      </c>
      <c r="J98" s="243">
        <v>7</v>
      </c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6"/>
      <c r="X98" s="226"/>
      <c r="Y98" s="226"/>
      <c r="Z98" s="226"/>
      <c r="AA98" s="226"/>
      <c r="AB98" s="226"/>
      <c r="AC98" s="226"/>
      <c r="AD98" s="226">
        <v>2</v>
      </c>
      <c r="AE98" s="226">
        <v>2</v>
      </c>
      <c r="AF98" s="226"/>
      <c r="AG98" s="226"/>
      <c r="AH98" s="226"/>
      <c r="AI98" s="226"/>
      <c r="AJ98" s="184">
        <f t="shared" si="100"/>
        <v>11</v>
      </c>
      <c r="AK98" s="188"/>
      <c r="AL98" s="104">
        <f t="shared" si="104"/>
        <v>18532.8</v>
      </c>
      <c r="AM98" s="104">
        <f t="shared" si="105"/>
        <v>11737.439999999999</v>
      </c>
      <c r="AN98" s="103">
        <f t="shared" si="106"/>
        <v>6795.3600000000006</v>
      </c>
      <c r="AO98" s="172"/>
      <c r="AP98" s="104">
        <f>(J98*$I$98)/30*11</f>
        <v>4324.32</v>
      </c>
      <c r="AQ98" s="104">
        <f t="shared" ref="AQ98:BO98" si="132">(K98*$I$98)/30*11</f>
        <v>0</v>
      </c>
      <c r="AR98" s="104">
        <f t="shared" si="132"/>
        <v>0</v>
      </c>
      <c r="AS98" s="104">
        <f t="shared" si="132"/>
        <v>0</v>
      </c>
      <c r="AT98" s="104">
        <f t="shared" si="132"/>
        <v>0</v>
      </c>
      <c r="AU98" s="104">
        <f t="shared" si="132"/>
        <v>0</v>
      </c>
      <c r="AV98" s="104">
        <f t="shared" si="132"/>
        <v>0</v>
      </c>
      <c r="AW98" s="104">
        <f t="shared" si="132"/>
        <v>0</v>
      </c>
      <c r="AX98" s="104">
        <f t="shared" si="132"/>
        <v>0</v>
      </c>
      <c r="AY98" s="104">
        <f t="shared" si="132"/>
        <v>0</v>
      </c>
      <c r="AZ98" s="104">
        <f t="shared" si="132"/>
        <v>0</v>
      </c>
      <c r="BA98" s="104">
        <f t="shared" si="132"/>
        <v>0</v>
      </c>
      <c r="BB98" s="104">
        <f t="shared" si="132"/>
        <v>0</v>
      </c>
      <c r="BC98" s="104">
        <f t="shared" si="132"/>
        <v>0</v>
      </c>
      <c r="BD98" s="104">
        <f t="shared" si="132"/>
        <v>0</v>
      </c>
      <c r="BE98" s="104">
        <f t="shared" si="132"/>
        <v>0</v>
      </c>
      <c r="BF98" s="104">
        <f t="shared" si="132"/>
        <v>0</v>
      </c>
      <c r="BG98" s="104">
        <f t="shared" si="132"/>
        <v>0</v>
      </c>
      <c r="BH98" s="104">
        <f t="shared" si="132"/>
        <v>0</v>
      </c>
      <c r="BI98" s="104">
        <f t="shared" si="132"/>
        <v>0</v>
      </c>
      <c r="BJ98" s="104">
        <f t="shared" si="132"/>
        <v>1235.52</v>
      </c>
      <c r="BK98" s="104">
        <f t="shared" si="132"/>
        <v>1235.52</v>
      </c>
      <c r="BL98" s="104">
        <f t="shared" si="132"/>
        <v>0</v>
      </c>
      <c r="BM98" s="104">
        <f t="shared" si="132"/>
        <v>0</v>
      </c>
      <c r="BN98" s="104">
        <f t="shared" si="132"/>
        <v>0</v>
      </c>
      <c r="BO98" s="104">
        <f t="shared" si="132"/>
        <v>0</v>
      </c>
      <c r="BP98" s="104">
        <f>SUM(AP98:BO98)</f>
        <v>6795.3600000000006</v>
      </c>
    </row>
    <row r="99" spans="1:68" ht="225" x14ac:dyDescent="0.25">
      <c r="A99" s="31">
        <v>326</v>
      </c>
      <c r="B99" s="78" t="s">
        <v>901</v>
      </c>
      <c r="C99" s="31" t="s">
        <v>705</v>
      </c>
      <c r="D99" s="31" t="s">
        <v>706</v>
      </c>
      <c r="E99" s="31" t="s">
        <v>148</v>
      </c>
      <c r="F99" s="153">
        <v>20</v>
      </c>
      <c r="G99" s="107">
        <v>1686</v>
      </c>
      <c r="H99" s="173">
        <f t="shared" si="103"/>
        <v>0.20000000000000004</v>
      </c>
      <c r="I99" s="131">
        <v>1348.8</v>
      </c>
      <c r="J99" s="226"/>
      <c r="K99" s="226"/>
      <c r="L99" s="226"/>
      <c r="M99" s="226"/>
      <c r="N99" s="226">
        <v>1</v>
      </c>
      <c r="O99" s="226">
        <v>1</v>
      </c>
      <c r="P99" s="226">
        <v>1</v>
      </c>
      <c r="Q99" s="226">
        <v>1</v>
      </c>
      <c r="R99" s="226">
        <v>1</v>
      </c>
      <c r="S99" s="226"/>
      <c r="T99" s="226">
        <v>1</v>
      </c>
      <c r="U99" s="226">
        <v>2</v>
      </c>
      <c r="V99" s="226"/>
      <c r="W99" s="226"/>
      <c r="X99" s="226"/>
      <c r="Y99" s="226">
        <v>1</v>
      </c>
      <c r="Z99" s="226">
        <v>1</v>
      </c>
      <c r="AA99" s="226"/>
      <c r="AB99" s="226"/>
      <c r="AC99" s="226"/>
      <c r="AD99" s="226">
        <v>2</v>
      </c>
      <c r="AE99" s="226"/>
      <c r="AF99" s="226"/>
      <c r="AG99" s="226"/>
      <c r="AH99" s="226"/>
      <c r="AI99" s="226"/>
      <c r="AJ99" s="184">
        <f t="shared" si="100"/>
        <v>12</v>
      </c>
      <c r="AK99" s="188"/>
      <c r="AL99" s="104">
        <f t="shared" si="104"/>
        <v>16185.599999999999</v>
      </c>
      <c r="AM99" s="104">
        <f t="shared" si="105"/>
        <v>10250.879999999997</v>
      </c>
      <c r="AN99" s="103">
        <f t="shared" si="106"/>
        <v>5934.72</v>
      </c>
      <c r="AO99" s="172"/>
      <c r="AP99" s="104">
        <f>(J99*$I$99)/30*11</f>
        <v>0</v>
      </c>
      <c r="AQ99" s="104">
        <f t="shared" ref="AQ99:BO99" si="133">(K99*$I$99)/30*11</f>
        <v>0</v>
      </c>
      <c r="AR99" s="104">
        <f t="shared" si="133"/>
        <v>0</v>
      </c>
      <c r="AS99" s="104">
        <f t="shared" si="133"/>
        <v>0</v>
      </c>
      <c r="AT99" s="104">
        <f t="shared" si="133"/>
        <v>494.56</v>
      </c>
      <c r="AU99" s="104">
        <f t="shared" si="133"/>
        <v>494.56</v>
      </c>
      <c r="AV99" s="104">
        <f t="shared" si="133"/>
        <v>494.56</v>
      </c>
      <c r="AW99" s="104">
        <f t="shared" si="133"/>
        <v>494.56</v>
      </c>
      <c r="AX99" s="104">
        <f t="shared" si="133"/>
        <v>494.56</v>
      </c>
      <c r="AY99" s="104">
        <f t="shared" si="133"/>
        <v>0</v>
      </c>
      <c r="AZ99" s="104">
        <f t="shared" si="133"/>
        <v>494.56</v>
      </c>
      <c r="BA99" s="104">
        <f t="shared" si="133"/>
        <v>989.12</v>
      </c>
      <c r="BB99" s="104">
        <f t="shared" si="133"/>
        <v>0</v>
      </c>
      <c r="BC99" s="104">
        <f t="shared" si="133"/>
        <v>0</v>
      </c>
      <c r="BD99" s="104">
        <f t="shared" si="133"/>
        <v>0</v>
      </c>
      <c r="BE99" s="104">
        <f t="shared" si="133"/>
        <v>494.56</v>
      </c>
      <c r="BF99" s="104">
        <f t="shared" si="133"/>
        <v>494.56</v>
      </c>
      <c r="BG99" s="104">
        <f t="shared" si="133"/>
        <v>0</v>
      </c>
      <c r="BH99" s="104">
        <f t="shared" si="133"/>
        <v>0</v>
      </c>
      <c r="BI99" s="104">
        <f t="shared" si="133"/>
        <v>0</v>
      </c>
      <c r="BJ99" s="104">
        <f t="shared" si="133"/>
        <v>989.12</v>
      </c>
      <c r="BK99" s="104">
        <f t="shared" si="133"/>
        <v>0</v>
      </c>
      <c r="BL99" s="104">
        <f t="shared" si="133"/>
        <v>0</v>
      </c>
      <c r="BM99" s="104">
        <f t="shared" si="133"/>
        <v>0</v>
      </c>
      <c r="BN99" s="104">
        <f t="shared" si="133"/>
        <v>0</v>
      </c>
      <c r="BO99" s="104">
        <f t="shared" si="133"/>
        <v>0</v>
      </c>
      <c r="BP99" s="104">
        <f>SUM(AP99:BO99)</f>
        <v>5934.72</v>
      </c>
    </row>
    <row r="100" spans="1:68" ht="225" hidden="1" x14ac:dyDescent="0.25">
      <c r="A100" s="106">
        <v>327</v>
      </c>
      <c r="B100" s="78" t="s">
        <v>901</v>
      </c>
      <c r="C100" s="31" t="s">
        <v>707</v>
      </c>
      <c r="D100" s="31" t="s">
        <v>708</v>
      </c>
      <c r="E100" s="31" t="s">
        <v>148</v>
      </c>
      <c r="F100" s="153">
        <v>0</v>
      </c>
      <c r="G100" s="107">
        <v>3371</v>
      </c>
      <c r="H100" s="173">
        <f t="shared" si="103"/>
        <v>1</v>
      </c>
      <c r="I100" s="131">
        <v>0</v>
      </c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84">
        <f t="shared" si="100"/>
        <v>0</v>
      </c>
      <c r="AK100" s="188"/>
      <c r="AL100" s="104">
        <f t="shared" si="104"/>
        <v>0</v>
      </c>
      <c r="AM100" s="104">
        <f t="shared" si="105"/>
        <v>0</v>
      </c>
      <c r="AN100" s="103">
        <f t="shared" si="106"/>
        <v>0</v>
      </c>
      <c r="AO100" s="172"/>
      <c r="AP100" s="104">
        <f t="shared" ref="AP100:BO100" si="134">J100*$I$100</f>
        <v>0</v>
      </c>
      <c r="AQ100" s="104">
        <f t="shared" si="134"/>
        <v>0</v>
      </c>
      <c r="AR100" s="104">
        <f t="shared" si="134"/>
        <v>0</v>
      </c>
      <c r="AS100" s="104">
        <f t="shared" si="134"/>
        <v>0</v>
      </c>
      <c r="AT100" s="104">
        <f t="shared" si="134"/>
        <v>0</v>
      </c>
      <c r="AU100" s="104">
        <f t="shared" si="134"/>
        <v>0</v>
      </c>
      <c r="AV100" s="104">
        <f t="shared" si="134"/>
        <v>0</v>
      </c>
      <c r="AW100" s="104">
        <f t="shared" si="134"/>
        <v>0</v>
      </c>
      <c r="AX100" s="104">
        <f t="shared" si="134"/>
        <v>0</v>
      </c>
      <c r="AY100" s="104">
        <f t="shared" si="134"/>
        <v>0</v>
      </c>
      <c r="AZ100" s="104">
        <f t="shared" si="134"/>
        <v>0</v>
      </c>
      <c r="BA100" s="104">
        <f t="shared" si="134"/>
        <v>0</v>
      </c>
      <c r="BB100" s="104">
        <f t="shared" si="134"/>
        <v>0</v>
      </c>
      <c r="BC100" s="104">
        <f t="shared" si="134"/>
        <v>0</v>
      </c>
      <c r="BD100" s="104">
        <f t="shared" si="134"/>
        <v>0</v>
      </c>
      <c r="BE100" s="104">
        <f t="shared" si="134"/>
        <v>0</v>
      </c>
      <c r="BF100" s="104">
        <f t="shared" si="134"/>
        <v>0</v>
      </c>
      <c r="BG100" s="104">
        <f t="shared" si="134"/>
        <v>0</v>
      </c>
      <c r="BH100" s="104">
        <f t="shared" si="134"/>
        <v>0</v>
      </c>
      <c r="BI100" s="104">
        <f t="shared" si="134"/>
        <v>0</v>
      </c>
      <c r="BJ100" s="104">
        <f t="shared" si="134"/>
        <v>0</v>
      </c>
      <c r="BK100" s="104">
        <f t="shared" si="134"/>
        <v>0</v>
      </c>
      <c r="BL100" s="104">
        <f t="shared" si="134"/>
        <v>0</v>
      </c>
      <c r="BM100" s="104">
        <f t="shared" si="134"/>
        <v>0</v>
      </c>
      <c r="BN100" s="104">
        <f t="shared" si="134"/>
        <v>0</v>
      </c>
      <c r="BO100" s="104">
        <f t="shared" si="134"/>
        <v>0</v>
      </c>
      <c r="BP100" s="104">
        <f t="shared" si="102"/>
        <v>0</v>
      </c>
    </row>
    <row r="101" spans="1:68" ht="225" x14ac:dyDescent="0.25">
      <c r="A101" s="31">
        <v>328</v>
      </c>
      <c r="B101" s="78" t="s">
        <v>901</v>
      </c>
      <c r="C101" s="31" t="s">
        <v>709</v>
      </c>
      <c r="D101" s="31" t="s">
        <v>710</v>
      </c>
      <c r="E101" s="31" t="s">
        <v>148</v>
      </c>
      <c r="F101" s="153">
        <v>22</v>
      </c>
      <c r="G101" s="107">
        <v>2294</v>
      </c>
      <c r="H101" s="173">
        <f t="shared" si="103"/>
        <v>0.19999999999999998</v>
      </c>
      <c r="I101" s="131">
        <v>1835.2</v>
      </c>
      <c r="J101" s="226"/>
      <c r="K101" s="226"/>
      <c r="L101" s="226">
        <v>8</v>
      </c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  <c r="X101" s="226"/>
      <c r="Y101" s="226"/>
      <c r="Z101" s="226"/>
      <c r="AA101" s="226"/>
      <c r="AB101" s="226"/>
      <c r="AC101" s="226">
        <v>7</v>
      </c>
      <c r="AD101" s="226"/>
      <c r="AE101" s="226">
        <v>2</v>
      </c>
      <c r="AF101" s="226">
        <v>5</v>
      </c>
      <c r="AG101" s="226"/>
      <c r="AH101" s="226"/>
      <c r="AI101" s="226"/>
      <c r="AJ101" s="184">
        <f t="shared" si="100"/>
        <v>22</v>
      </c>
      <c r="AK101" s="188"/>
      <c r="AL101" s="104">
        <f t="shared" si="104"/>
        <v>40374.400000000001</v>
      </c>
      <c r="AM101" s="104">
        <f t="shared" si="105"/>
        <v>-69737.600000000006</v>
      </c>
      <c r="AN101" s="103">
        <f t="shared" si="106"/>
        <v>110112</v>
      </c>
      <c r="AO101" s="172"/>
      <c r="AP101" s="104">
        <f>(J101*$I$101)*30/11</f>
        <v>0</v>
      </c>
      <c r="AQ101" s="104">
        <f t="shared" ref="AQ101:BO101" si="135">(K101*$I$101)*30/11</f>
        <v>0</v>
      </c>
      <c r="AR101" s="104">
        <f t="shared" si="135"/>
        <v>40040.727272727272</v>
      </c>
      <c r="AS101" s="104">
        <f t="shared" si="135"/>
        <v>0</v>
      </c>
      <c r="AT101" s="104">
        <f t="shared" si="135"/>
        <v>0</v>
      </c>
      <c r="AU101" s="104">
        <f t="shared" si="135"/>
        <v>0</v>
      </c>
      <c r="AV101" s="104">
        <f t="shared" si="135"/>
        <v>0</v>
      </c>
      <c r="AW101" s="104">
        <f t="shared" si="135"/>
        <v>0</v>
      </c>
      <c r="AX101" s="104">
        <f t="shared" si="135"/>
        <v>0</v>
      </c>
      <c r="AY101" s="104">
        <f t="shared" si="135"/>
        <v>0</v>
      </c>
      <c r="AZ101" s="104">
        <f t="shared" si="135"/>
        <v>0</v>
      </c>
      <c r="BA101" s="104">
        <f t="shared" si="135"/>
        <v>0</v>
      </c>
      <c r="BB101" s="104">
        <f t="shared" si="135"/>
        <v>0</v>
      </c>
      <c r="BC101" s="104">
        <f t="shared" si="135"/>
        <v>0</v>
      </c>
      <c r="BD101" s="104">
        <f t="shared" si="135"/>
        <v>0</v>
      </c>
      <c r="BE101" s="104">
        <f t="shared" si="135"/>
        <v>0</v>
      </c>
      <c r="BF101" s="104">
        <f t="shared" si="135"/>
        <v>0</v>
      </c>
      <c r="BG101" s="104">
        <f t="shared" si="135"/>
        <v>0</v>
      </c>
      <c r="BH101" s="104">
        <f t="shared" si="135"/>
        <v>0</v>
      </c>
      <c r="BI101" s="104">
        <f t="shared" si="135"/>
        <v>35035.63636363636</v>
      </c>
      <c r="BJ101" s="104">
        <f t="shared" si="135"/>
        <v>0</v>
      </c>
      <c r="BK101" s="104">
        <f t="shared" si="135"/>
        <v>10010.181818181818</v>
      </c>
      <c r="BL101" s="104">
        <f t="shared" si="135"/>
        <v>25025.454545454544</v>
      </c>
      <c r="BM101" s="104">
        <f t="shared" si="135"/>
        <v>0</v>
      </c>
      <c r="BN101" s="104">
        <f t="shared" si="135"/>
        <v>0</v>
      </c>
      <c r="BO101" s="104">
        <f t="shared" si="135"/>
        <v>0</v>
      </c>
      <c r="BP101" s="104">
        <f>SUM(AP101:BO101)</f>
        <v>110112</v>
      </c>
    </row>
    <row r="102" spans="1:68" ht="225" hidden="1" x14ac:dyDescent="0.25">
      <c r="A102" s="31">
        <v>329</v>
      </c>
      <c r="B102" s="78" t="s">
        <v>901</v>
      </c>
      <c r="C102" s="31" t="s">
        <v>711</v>
      </c>
      <c r="D102" s="31" t="s">
        <v>712</v>
      </c>
      <c r="E102" s="31" t="s">
        <v>148</v>
      </c>
      <c r="F102" s="153">
        <v>0</v>
      </c>
      <c r="G102" s="107">
        <v>3934</v>
      </c>
      <c r="H102" s="173">
        <f t="shared" si="103"/>
        <v>1</v>
      </c>
      <c r="I102" s="131">
        <v>0</v>
      </c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84">
        <f t="shared" si="100"/>
        <v>0</v>
      </c>
      <c r="AK102" s="188"/>
      <c r="AL102" s="104">
        <f t="shared" si="104"/>
        <v>0</v>
      </c>
      <c r="AM102" s="104">
        <f t="shared" si="105"/>
        <v>0</v>
      </c>
      <c r="AN102" s="103">
        <f t="shared" si="106"/>
        <v>0</v>
      </c>
      <c r="AO102" s="172"/>
      <c r="AP102" s="104">
        <f t="shared" ref="AP102:BO102" si="136">J102*$I$102</f>
        <v>0</v>
      </c>
      <c r="AQ102" s="104">
        <f t="shared" si="136"/>
        <v>0</v>
      </c>
      <c r="AR102" s="104">
        <f t="shared" si="136"/>
        <v>0</v>
      </c>
      <c r="AS102" s="104">
        <f t="shared" si="136"/>
        <v>0</v>
      </c>
      <c r="AT102" s="104">
        <f t="shared" si="136"/>
        <v>0</v>
      </c>
      <c r="AU102" s="104">
        <f t="shared" si="136"/>
        <v>0</v>
      </c>
      <c r="AV102" s="104">
        <f t="shared" si="136"/>
        <v>0</v>
      </c>
      <c r="AW102" s="104">
        <f t="shared" si="136"/>
        <v>0</v>
      </c>
      <c r="AX102" s="104">
        <f t="shared" si="136"/>
        <v>0</v>
      </c>
      <c r="AY102" s="104">
        <f t="shared" si="136"/>
        <v>0</v>
      </c>
      <c r="AZ102" s="104">
        <f t="shared" si="136"/>
        <v>0</v>
      </c>
      <c r="BA102" s="104">
        <f t="shared" si="136"/>
        <v>0</v>
      </c>
      <c r="BB102" s="104">
        <f t="shared" si="136"/>
        <v>0</v>
      </c>
      <c r="BC102" s="104">
        <f t="shared" si="136"/>
        <v>0</v>
      </c>
      <c r="BD102" s="104">
        <f t="shared" si="136"/>
        <v>0</v>
      </c>
      <c r="BE102" s="104">
        <f t="shared" si="136"/>
        <v>0</v>
      </c>
      <c r="BF102" s="104">
        <f t="shared" si="136"/>
        <v>0</v>
      </c>
      <c r="BG102" s="104">
        <f t="shared" si="136"/>
        <v>0</v>
      </c>
      <c r="BH102" s="104">
        <f t="shared" si="136"/>
        <v>0</v>
      </c>
      <c r="BI102" s="104">
        <f t="shared" si="136"/>
        <v>0</v>
      </c>
      <c r="BJ102" s="104">
        <f t="shared" si="136"/>
        <v>0</v>
      </c>
      <c r="BK102" s="104">
        <f t="shared" si="136"/>
        <v>0</v>
      </c>
      <c r="BL102" s="104">
        <f t="shared" si="136"/>
        <v>0</v>
      </c>
      <c r="BM102" s="104">
        <f t="shared" si="136"/>
        <v>0</v>
      </c>
      <c r="BN102" s="104">
        <f t="shared" si="136"/>
        <v>0</v>
      </c>
      <c r="BO102" s="104">
        <f t="shared" si="136"/>
        <v>0</v>
      </c>
      <c r="BP102" s="104">
        <f t="shared" si="102"/>
        <v>0</v>
      </c>
    </row>
    <row r="103" spans="1:68" ht="225" hidden="1" x14ac:dyDescent="0.25">
      <c r="A103" s="31">
        <v>330</v>
      </c>
      <c r="B103" s="78" t="s">
        <v>901</v>
      </c>
      <c r="C103" s="31" t="s">
        <v>713</v>
      </c>
      <c r="D103" s="31" t="s">
        <v>714</v>
      </c>
      <c r="E103" s="31" t="s">
        <v>148</v>
      </c>
      <c r="F103" s="153">
        <v>41</v>
      </c>
      <c r="G103" s="107">
        <v>1199</v>
      </c>
      <c r="H103" s="173">
        <f t="shared" si="103"/>
        <v>0.19999999999999996</v>
      </c>
      <c r="I103" s="131">
        <v>959.2</v>
      </c>
      <c r="J103" s="226">
        <v>25</v>
      </c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  <c r="X103" s="226"/>
      <c r="Y103" s="226"/>
      <c r="Z103" s="226"/>
      <c r="AA103" s="226"/>
      <c r="AB103" s="226"/>
      <c r="AC103" s="226">
        <v>7</v>
      </c>
      <c r="AD103" s="226">
        <v>2</v>
      </c>
      <c r="AE103" s="226">
        <v>3</v>
      </c>
      <c r="AF103" s="226">
        <v>4</v>
      </c>
      <c r="AG103" s="226"/>
      <c r="AH103" s="226"/>
      <c r="AI103" s="226"/>
      <c r="AJ103" s="184">
        <f t="shared" si="100"/>
        <v>41</v>
      </c>
      <c r="AK103" s="188"/>
      <c r="AL103" s="104">
        <f t="shared" si="104"/>
        <v>39327.200000000004</v>
      </c>
      <c r="AM103" s="104">
        <f t="shared" si="105"/>
        <v>0</v>
      </c>
      <c r="AN103" s="103">
        <f t="shared" si="106"/>
        <v>39327.200000000004</v>
      </c>
      <c r="AO103" s="172"/>
      <c r="AP103" s="104">
        <f t="shared" ref="AP103:BO103" si="137">J103*$I$103</f>
        <v>23980</v>
      </c>
      <c r="AQ103" s="104">
        <f t="shared" si="137"/>
        <v>0</v>
      </c>
      <c r="AR103" s="104">
        <f t="shared" si="137"/>
        <v>0</v>
      </c>
      <c r="AS103" s="104">
        <f t="shared" si="137"/>
        <v>0</v>
      </c>
      <c r="AT103" s="104">
        <f t="shared" si="137"/>
        <v>0</v>
      </c>
      <c r="AU103" s="104">
        <f t="shared" si="137"/>
        <v>0</v>
      </c>
      <c r="AV103" s="104">
        <f t="shared" si="137"/>
        <v>0</v>
      </c>
      <c r="AW103" s="104">
        <f t="shared" si="137"/>
        <v>0</v>
      </c>
      <c r="AX103" s="104">
        <f t="shared" si="137"/>
        <v>0</v>
      </c>
      <c r="AY103" s="104">
        <f t="shared" si="137"/>
        <v>0</v>
      </c>
      <c r="AZ103" s="104">
        <f t="shared" si="137"/>
        <v>0</v>
      </c>
      <c r="BA103" s="104">
        <f t="shared" si="137"/>
        <v>0</v>
      </c>
      <c r="BB103" s="104">
        <f t="shared" si="137"/>
        <v>0</v>
      </c>
      <c r="BC103" s="104">
        <f t="shared" si="137"/>
        <v>0</v>
      </c>
      <c r="BD103" s="104">
        <f t="shared" si="137"/>
        <v>0</v>
      </c>
      <c r="BE103" s="104">
        <f t="shared" si="137"/>
        <v>0</v>
      </c>
      <c r="BF103" s="104">
        <f t="shared" si="137"/>
        <v>0</v>
      </c>
      <c r="BG103" s="104">
        <f t="shared" si="137"/>
        <v>0</v>
      </c>
      <c r="BH103" s="104">
        <f t="shared" si="137"/>
        <v>0</v>
      </c>
      <c r="BI103" s="104">
        <f t="shared" si="137"/>
        <v>6714.4000000000005</v>
      </c>
      <c r="BJ103" s="104">
        <f t="shared" si="137"/>
        <v>1918.4</v>
      </c>
      <c r="BK103" s="104">
        <f t="shared" si="137"/>
        <v>2877.6000000000004</v>
      </c>
      <c r="BL103" s="104">
        <f t="shared" si="137"/>
        <v>3836.8</v>
      </c>
      <c r="BM103" s="104">
        <f t="shared" si="137"/>
        <v>0</v>
      </c>
      <c r="BN103" s="104">
        <f t="shared" si="137"/>
        <v>0</v>
      </c>
      <c r="BO103" s="104">
        <f t="shared" si="137"/>
        <v>0</v>
      </c>
      <c r="BP103" s="104">
        <f t="shared" si="102"/>
        <v>39327.200000000004</v>
      </c>
    </row>
    <row r="104" spans="1:68" ht="210" hidden="1" x14ac:dyDescent="0.25">
      <c r="A104" s="31">
        <v>331</v>
      </c>
      <c r="B104" s="78" t="s">
        <v>901</v>
      </c>
      <c r="C104" s="31" t="s">
        <v>715</v>
      </c>
      <c r="D104" s="31" t="s">
        <v>716</v>
      </c>
      <c r="E104" s="31" t="s">
        <v>148</v>
      </c>
      <c r="F104" s="153">
        <v>75</v>
      </c>
      <c r="G104" s="107">
        <v>1142</v>
      </c>
      <c r="H104" s="173">
        <f t="shared" si="103"/>
        <v>0.19999999999999998</v>
      </c>
      <c r="I104" s="131">
        <v>913.6</v>
      </c>
      <c r="J104" s="226">
        <v>75</v>
      </c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  <c r="X104" s="226"/>
      <c r="Y104" s="226"/>
      <c r="Z104" s="226"/>
      <c r="AA104" s="226"/>
      <c r="AB104" s="226"/>
      <c r="AC104" s="226"/>
      <c r="AD104" s="226"/>
      <c r="AE104" s="226"/>
      <c r="AF104" s="226"/>
      <c r="AG104" s="226"/>
      <c r="AH104" s="226"/>
      <c r="AI104" s="226"/>
      <c r="AJ104" s="184">
        <f t="shared" ref="AJ104:AJ133" si="138">SUM(J104:AI104)</f>
        <v>75</v>
      </c>
      <c r="AK104" s="188"/>
      <c r="AL104" s="104">
        <f t="shared" si="104"/>
        <v>68520</v>
      </c>
      <c r="AM104" s="104">
        <f t="shared" si="105"/>
        <v>0</v>
      </c>
      <c r="AN104" s="103">
        <f t="shared" si="106"/>
        <v>68520</v>
      </c>
      <c r="AO104" s="172"/>
      <c r="AP104" s="104">
        <f t="shared" ref="AP104:BO104" si="139">J104*$I$104</f>
        <v>68520</v>
      </c>
      <c r="AQ104" s="104">
        <f t="shared" si="139"/>
        <v>0</v>
      </c>
      <c r="AR104" s="104">
        <f t="shared" si="139"/>
        <v>0</v>
      </c>
      <c r="AS104" s="104">
        <f t="shared" si="139"/>
        <v>0</v>
      </c>
      <c r="AT104" s="104">
        <f t="shared" si="139"/>
        <v>0</v>
      </c>
      <c r="AU104" s="104">
        <f t="shared" si="139"/>
        <v>0</v>
      </c>
      <c r="AV104" s="104">
        <f t="shared" si="139"/>
        <v>0</v>
      </c>
      <c r="AW104" s="104">
        <f t="shared" si="139"/>
        <v>0</v>
      </c>
      <c r="AX104" s="104">
        <f t="shared" si="139"/>
        <v>0</v>
      </c>
      <c r="AY104" s="104">
        <f t="shared" si="139"/>
        <v>0</v>
      </c>
      <c r="AZ104" s="104">
        <f t="shared" si="139"/>
        <v>0</v>
      </c>
      <c r="BA104" s="104">
        <f t="shared" si="139"/>
        <v>0</v>
      </c>
      <c r="BB104" s="104">
        <f t="shared" si="139"/>
        <v>0</v>
      </c>
      <c r="BC104" s="104">
        <f t="shared" si="139"/>
        <v>0</v>
      </c>
      <c r="BD104" s="104">
        <f t="shared" si="139"/>
        <v>0</v>
      </c>
      <c r="BE104" s="104">
        <f t="shared" si="139"/>
        <v>0</v>
      </c>
      <c r="BF104" s="104">
        <f t="shared" si="139"/>
        <v>0</v>
      </c>
      <c r="BG104" s="104">
        <f t="shared" si="139"/>
        <v>0</v>
      </c>
      <c r="BH104" s="104">
        <f t="shared" si="139"/>
        <v>0</v>
      </c>
      <c r="BI104" s="104">
        <f t="shared" si="139"/>
        <v>0</v>
      </c>
      <c r="BJ104" s="104">
        <f t="shared" si="139"/>
        <v>0</v>
      </c>
      <c r="BK104" s="104">
        <f t="shared" si="139"/>
        <v>0</v>
      </c>
      <c r="BL104" s="104">
        <f t="shared" si="139"/>
        <v>0</v>
      </c>
      <c r="BM104" s="104">
        <f t="shared" si="139"/>
        <v>0</v>
      </c>
      <c r="BN104" s="104">
        <f t="shared" si="139"/>
        <v>0</v>
      </c>
      <c r="BO104" s="104">
        <f t="shared" si="139"/>
        <v>0</v>
      </c>
      <c r="BP104" s="104">
        <f t="shared" ref="BP104:BP133" si="140">SUM(AP104:BO104)</f>
        <v>68520</v>
      </c>
    </row>
    <row r="105" spans="1:68" ht="135" hidden="1" x14ac:dyDescent="0.25">
      <c r="A105" s="31">
        <v>332</v>
      </c>
      <c r="B105" s="78" t="s">
        <v>901</v>
      </c>
      <c r="C105" s="31" t="s">
        <v>717</v>
      </c>
      <c r="D105" s="31" t="s">
        <v>718</v>
      </c>
      <c r="E105" s="31" t="s">
        <v>148</v>
      </c>
      <c r="F105" s="153">
        <v>0</v>
      </c>
      <c r="G105" s="107">
        <v>16364</v>
      </c>
      <c r="H105" s="173">
        <f t="shared" si="103"/>
        <v>1</v>
      </c>
      <c r="I105" s="131">
        <v>0</v>
      </c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84">
        <f t="shared" si="138"/>
        <v>0</v>
      </c>
      <c r="AK105" s="188"/>
      <c r="AL105" s="104">
        <f t="shared" si="104"/>
        <v>0</v>
      </c>
      <c r="AM105" s="104">
        <f t="shared" si="105"/>
        <v>0</v>
      </c>
      <c r="AN105" s="103">
        <f t="shared" si="106"/>
        <v>0</v>
      </c>
      <c r="AO105" s="172"/>
      <c r="AP105" s="104">
        <f t="shared" ref="AP105:BO105" si="141">J105*$I$105</f>
        <v>0</v>
      </c>
      <c r="AQ105" s="104">
        <f t="shared" si="141"/>
        <v>0</v>
      </c>
      <c r="AR105" s="104">
        <f t="shared" si="141"/>
        <v>0</v>
      </c>
      <c r="AS105" s="104">
        <f t="shared" si="141"/>
        <v>0</v>
      </c>
      <c r="AT105" s="104">
        <f t="shared" si="141"/>
        <v>0</v>
      </c>
      <c r="AU105" s="104">
        <f t="shared" si="141"/>
        <v>0</v>
      </c>
      <c r="AV105" s="104">
        <f t="shared" si="141"/>
        <v>0</v>
      </c>
      <c r="AW105" s="104">
        <f t="shared" si="141"/>
        <v>0</v>
      </c>
      <c r="AX105" s="104">
        <f t="shared" si="141"/>
        <v>0</v>
      </c>
      <c r="AY105" s="104">
        <f t="shared" si="141"/>
        <v>0</v>
      </c>
      <c r="AZ105" s="104">
        <f t="shared" si="141"/>
        <v>0</v>
      </c>
      <c r="BA105" s="104">
        <f t="shared" si="141"/>
        <v>0</v>
      </c>
      <c r="BB105" s="104">
        <f t="shared" si="141"/>
        <v>0</v>
      </c>
      <c r="BC105" s="104">
        <f t="shared" si="141"/>
        <v>0</v>
      </c>
      <c r="BD105" s="104">
        <f t="shared" si="141"/>
        <v>0</v>
      </c>
      <c r="BE105" s="104">
        <f t="shared" si="141"/>
        <v>0</v>
      </c>
      <c r="BF105" s="104">
        <f t="shared" si="141"/>
        <v>0</v>
      </c>
      <c r="BG105" s="104">
        <f t="shared" si="141"/>
        <v>0</v>
      </c>
      <c r="BH105" s="104">
        <f t="shared" si="141"/>
        <v>0</v>
      </c>
      <c r="BI105" s="104">
        <f t="shared" si="141"/>
        <v>0</v>
      </c>
      <c r="BJ105" s="104">
        <f t="shared" si="141"/>
        <v>0</v>
      </c>
      <c r="BK105" s="104">
        <f t="shared" si="141"/>
        <v>0</v>
      </c>
      <c r="BL105" s="104">
        <f t="shared" si="141"/>
        <v>0</v>
      </c>
      <c r="BM105" s="104">
        <f t="shared" si="141"/>
        <v>0</v>
      </c>
      <c r="BN105" s="104">
        <f t="shared" si="141"/>
        <v>0</v>
      </c>
      <c r="BO105" s="104">
        <f t="shared" si="141"/>
        <v>0</v>
      </c>
      <c r="BP105" s="104">
        <f t="shared" si="140"/>
        <v>0</v>
      </c>
    </row>
    <row r="106" spans="1:68" ht="90" hidden="1" x14ac:dyDescent="0.25">
      <c r="A106" s="31">
        <v>333</v>
      </c>
      <c r="B106" s="78" t="s">
        <v>901</v>
      </c>
      <c r="C106" s="31" t="s">
        <v>719</v>
      </c>
      <c r="D106" s="31" t="s">
        <v>720</v>
      </c>
      <c r="E106" s="31" t="s">
        <v>148</v>
      </c>
      <c r="F106" s="153">
        <v>0</v>
      </c>
      <c r="G106" s="107">
        <v>1405</v>
      </c>
      <c r="H106" s="173">
        <f t="shared" si="103"/>
        <v>1</v>
      </c>
      <c r="I106" s="131">
        <v>0</v>
      </c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84">
        <f t="shared" si="138"/>
        <v>0</v>
      </c>
      <c r="AK106" s="188"/>
      <c r="AL106" s="104">
        <f t="shared" si="104"/>
        <v>0</v>
      </c>
      <c r="AM106" s="104">
        <f t="shared" si="105"/>
        <v>0</v>
      </c>
      <c r="AN106" s="103">
        <f t="shared" si="106"/>
        <v>0</v>
      </c>
      <c r="AO106" s="172"/>
      <c r="AP106" s="104">
        <f t="shared" ref="AP106:BO106" si="142">J106*$I$106</f>
        <v>0</v>
      </c>
      <c r="AQ106" s="104">
        <f t="shared" si="142"/>
        <v>0</v>
      </c>
      <c r="AR106" s="104">
        <f t="shared" si="142"/>
        <v>0</v>
      </c>
      <c r="AS106" s="104">
        <f t="shared" si="142"/>
        <v>0</v>
      </c>
      <c r="AT106" s="104">
        <f t="shared" si="142"/>
        <v>0</v>
      </c>
      <c r="AU106" s="104">
        <f t="shared" si="142"/>
        <v>0</v>
      </c>
      <c r="AV106" s="104">
        <f t="shared" si="142"/>
        <v>0</v>
      </c>
      <c r="AW106" s="104">
        <f t="shared" si="142"/>
        <v>0</v>
      </c>
      <c r="AX106" s="104">
        <f t="shared" si="142"/>
        <v>0</v>
      </c>
      <c r="AY106" s="104">
        <f t="shared" si="142"/>
        <v>0</v>
      </c>
      <c r="AZ106" s="104">
        <f t="shared" si="142"/>
        <v>0</v>
      </c>
      <c r="BA106" s="104">
        <f t="shared" si="142"/>
        <v>0</v>
      </c>
      <c r="BB106" s="104">
        <f t="shared" si="142"/>
        <v>0</v>
      </c>
      <c r="BC106" s="104">
        <f t="shared" si="142"/>
        <v>0</v>
      </c>
      <c r="BD106" s="104">
        <f t="shared" si="142"/>
        <v>0</v>
      </c>
      <c r="BE106" s="104">
        <f t="shared" si="142"/>
        <v>0</v>
      </c>
      <c r="BF106" s="104">
        <f t="shared" si="142"/>
        <v>0</v>
      </c>
      <c r="BG106" s="104">
        <f t="shared" si="142"/>
        <v>0</v>
      </c>
      <c r="BH106" s="104">
        <f t="shared" si="142"/>
        <v>0</v>
      </c>
      <c r="BI106" s="104">
        <f t="shared" si="142"/>
        <v>0</v>
      </c>
      <c r="BJ106" s="104">
        <f t="shared" si="142"/>
        <v>0</v>
      </c>
      <c r="BK106" s="104">
        <f t="shared" si="142"/>
        <v>0</v>
      </c>
      <c r="BL106" s="104">
        <f t="shared" si="142"/>
        <v>0</v>
      </c>
      <c r="BM106" s="104">
        <f t="shared" si="142"/>
        <v>0</v>
      </c>
      <c r="BN106" s="104">
        <f t="shared" si="142"/>
        <v>0</v>
      </c>
      <c r="BO106" s="104">
        <f t="shared" si="142"/>
        <v>0</v>
      </c>
      <c r="BP106" s="104">
        <f t="shared" si="140"/>
        <v>0</v>
      </c>
    </row>
    <row r="107" spans="1:68" ht="240" hidden="1" x14ac:dyDescent="0.25">
      <c r="A107" s="31">
        <v>334</v>
      </c>
      <c r="B107" s="78" t="s">
        <v>901</v>
      </c>
      <c r="C107" s="31" t="s">
        <v>721</v>
      </c>
      <c r="D107" s="31" t="s">
        <v>722</v>
      </c>
      <c r="E107" s="31" t="s">
        <v>148</v>
      </c>
      <c r="F107" s="153">
        <v>0</v>
      </c>
      <c r="G107" s="107">
        <v>5507</v>
      </c>
      <c r="H107" s="173">
        <f t="shared" si="103"/>
        <v>1</v>
      </c>
      <c r="I107" s="131">
        <v>0</v>
      </c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84">
        <f t="shared" si="138"/>
        <v>0</v>
      </c>
      <c r="AK107" s="188"/>
      <c r="AL107" s="104">
        <f t="shared" si="104"/>
        <v>0</v>
      </c>
      <c r="AM107" s="104">
        <f t="shared" si="105"/>
        <v>0</v>
      </c>
      <c r="AN107" s="103">
        <f t="shared" si="106"/>
        <v>0</v>
      </c>
      <c r="AO107" s="172"/>
      <c r="AP107" s="104">
        <f t="shared" ref="AP107:BO107" si="143">J107*$I$107</f>
        <v>0</v>
      </c>
      <c r="AQ107" s="104">
        <f t="shared" si="143"/>
        <v>0</v>
      </c>
      <c r="AR107" s="104">
        <f t="shared" si="143"/>
        <v>0</v>
      </c>
      <c r="AS107" s="104">
        <f t="shared" si="143"/>
        <v>0</v>
      </c>
      <c r="AT107" s="104">
        <f t="shared" si="143"/>
        <v>0</v>
      </c>
      <c r="AU107" s="104">
        <f t="shared" si="143"/>
        <v>0</v>
      </c>
      <c r="AV107" s="104">
        <f t="shared" si="143"/>
        <v>0</v>
      </c>
      <c r="AW107" s="104">
        <f t="shared" si="143"/>
        <v>0</v>
      </c>
      <c r="AX107" s="104">
        <f t="shared" si="143"/>
        <v>0</v>
      </c>
      <c r="AY107" s="104">
        <f t="shared" si="143"/>
        <v>0</v>
      </c>
      <c r="AZ107" s="104">
        <f t="shared" si="143"/>
        <v>0</v>
      </c>
      <c r="BA107" s="104">
        <f t="shared" si="143"/>
        <v>0</v>
      </c>
      <c r="BB107" s="104">
        <f t="shared" si="143"/>
        <v>0</v>
      </c>
      <c r="BC107" s="104">
        <f t="shared" si="143"/>
        <v>0</v>
      </c>
      <c r="BD107" s="104">
        <f t="shared" si="143"/>
        <v>0</v>
      </c>
      <c r="BE107" s="104">
        <f t="shared" si="143"/>
        <v>0</v>
      </c>
      <c r="BF107" s="104">
        <f t="shared" si="143"/>
        <v>0</v>
      </c>
      <c r="BG107" s="104">
        <f t="shared" si="143"/>
        <v>0</v>
      </c>
      <c r="BH107" s="104">
        <f t="shared" si="143"/>
        <v>0</v>
      </c>
      <c r="BI107" s="104">
        <f t="shared" si="143"/>
        <v>0</v>
      </c>
      <c r="BJ107" s="104">
        <f t="shared" si="143"/>
        <v>0</v>
      </c>
      <c r="BK107" s="104">
        <f t="shared" si="143"/>
        <v>0</v>
      </c>
      <c r="BL107" s="104">
        <f t="shared" si="143"/>
        <v>0</v>
      </c>
      <c r="BM107" s="104">
        <f t="shared" si="143"/>
        <v>0</v>
      </c>
      <c r="BN107" s="104">
        <f t="shared" si="143"/>
        <v>0</v>
      </c>
      <c r="BO107" s="104">
        <f t="shared" si="143"/>
        <v>0</v>
      </c>
      <c r="BP107" s="104">
        <f t="shared" si="140"/>
        <v>0</v>
      </c>
    </row>
    <row r="108" spans="1:68" ht="255" x14ac:dyDescent="0.25">
      <c r="A108" s="31">
        <v>335</v>
      </c>
      <c r="B108" s="78" t="s">
        <v>900</v>
      </c>
      <c r="C108" s="31" t="s">
        <v>723</v>
      </c>
      <c r="D108" s="31" t="s">
        <v>724</v>
      </c>
      <c r="E108" s="31" t="s">
        <v>148</v>
      </c>
      <c r="F108" s="153">
        <v>3</v>
      </c>
      <c r="G108" s="107">
        <v>6119</v>
      </c>
      <c r="H108" s="173">
        <f t="shared" si="103"/>
        <v>0.20000000000000004</v>
      </c>
      <c r="I108" s="131">
        <v>4895.2</v>
      </c>
      <c r="J108" s="226">
        <v>2</v>
      </c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>
        <v>1</v>
      </c>
      <c r="X108" s="226"/>
      <c r="Y108" s="226"/>
      <c r="Z108" s="226"/>
      <c r="AA108" s="226"/>
      <c r="AB108" s="226"/>
      <c r="AC108" s="226"/>
      <c r="AD108" s="226"/>
      <c r="AE108" s="226"/>
      <c r="AF108" s="226"/>
      <c r="AG108" s="226"/>
      <c r="AH108" s="226"/>
      <c r="AI108" s="226"/>
      <c r="AJ108" s="184">
        <f t="shared" si="138"/>
        <v>3</v>
      </c>
      <c r="AK108" s="188"/>
      <c r="AL108" s="104">
        <f t="shared" si="104"/>
        <v>14685.599999999999</v>
      </c>
      <c r="AM108" s="104">
        <f t="shared" si="105"/>
        <v>9300.8799999999992</v>
      </c>
      <c r="AN108" s="103">
        <f t="shared" si="106"/>
        <v>5384.7199999999993</v>
      </c>
      <c r="AO108" s="172"/>
      <c r="AP108" s="104">
        <f>+(J108*$I$108)/30*11</f>
        <v>3589.813333333333</v>
      </c>
      <c r="AQ108" s="104">
        <f t="shared" ref="AQ108:BO108" si="144">+(K108*$I$108)/30*11</f>
        <v>0</v>
      </c>
      <c r="AR108" s="104">
        <f t="shared" si="144"/>
        <v>0</v>
      </c>
      <c r="AS108" s="104">
        <f t="shared" si="144"/>
        <v>0</v>
      </c>
      <c r="AT108" s="104">
        <f t="shared" si="144"/>
        <v>0</v>
      </c>
      <c r="AU108" s="104">
        <f t="shared" si="144"/>
        <v>0</v>
      </c>
      <c r="AV108" s="104">
        <f t="shared" si="144"/>
        <v>0</v>
      </c>
      <c r="AW108" s="104">
        <f t="shared" si="144"/>
        <v>0</v>
      </c>
      <c r="AX108" s="104">
        <f t="shared" si="144"/>
        <v>0</v>
      </c>
      <c r="AY108" s="104">
        <f t="shared" si="144"/>
        <v>0</v>
      </c>
      <c r="AZ108" s="104">
        <f t="shared" si="144"/>
        <v>0</v>
      </c>
      <c r="BA108" s="104">
        <f t="shared" si="144"/>
        <v>0</v>
      </c>
      <c r="BB108" s="104">
        <f t="shared" si="144"/>
        <v>0</v>
      </c>
      <c r="BC108" s="104">
        <f t="shared" si="144"/>
        <v>1794.9066666666665</v>
      </c>
      <c r="BD108" s="104">
        <f t="shared" si="144"/>
        <v>0</v>
      </c>
      <c r="BE108" s="104">
        <f t="shared" si="144"/>
        <v>0</v>
      </c>
      <c r="BF108" s="104">
        <f t="shared" si="144"/>
        <v>0</v>
      </c>
      <c r="BG108" s="104">
        <f t="shared" si="144"/>
        <v>0</v>
      </c>
      <c r="BH108" s="104">
        <f t="shared" si="144"/>
        <v>0</v>
      </c>
      <c r="BI108" s="104">
        <f t="shared" si="144"/>
        <v>0</v>
      </c>
      <c r="BJ108" s="104">
        <f t="shared" si="144"/>
        <v>0</v>
      </c>
      <c r="BK108" s="104">
        <f t="shared" si="144"/>
        <v>0</v>
      </c>
      <c r="BL108" s="104">
        <f t="shared" si="144"/>
        <v>0</v>
      </c>
      <c r="BM108" s="104">
        <f t="shared" si="144"/>
        <v>0</v>
      </c>
      <c r="BN108" s="104">
        <f t="shared" si="144"/>
        <v>0</v>
      </c>
      <c r="BO108" s="104">
        <f t="shared" si="144"/>
        <v>0</v>
      </c>
      <c r="BP108" s="104">
        <f t="shared" si="140"/>
        <v>5384.7199999999993</v>
      </c>
    </row>
    <row r="109" spans="1:68" ht="255" x14ac:dyDescent="0.25">
      <c r="A109" s="31">
        <v>336</v>
      </c>
      <c r="B109" s="78" t="s">
        <v>900</v>
      </c>
      <c r="C109" s="31" t="s">
        <v>725</v>
      </c>
      <c r="D109" s="31" t="s">
        <v>726</v>
      </c>
      <c r="E109" s="31" t="s">
        <v>148</v>
      </c>
      <c r="F109" s="153">
        <v>55</v>
      </c>
      <c r="G109" s="107">
        <v>6490</v>
      </c>
      <c r="H109" s="173">
        <f t="shared" si="103"/>
        <v>0.2</v>
      </c>
      <c r="I109" s="131">
        <v>5192</v>
      </c>
      <c r="J109" s="226">
        <v>13</v>
      </c>
      <c r="K109" s="226">
        <v>6</v>
      </c>
      <c r="L109" s="226">
        <v>1</v>
      </c>
      <c r="M109" s="228">
        <f>2+1</f>
        <v>3</v>
      </c>
      <c r="N109" s="226">
        <f>3+1</f>
        <v>4</v>
      </c>
      <c r="O109" s="226">
        <v>2</v>
      </c>
      <c r="P109" s="226">
        <v>2</v>
      </c>
      <c r="Q109" s="226">
        <v>2</v>
      </c>
      <c r="R109" s="226">
        <v>2</v>
      </c>
      <c r="S109" s="232">
        <v>4</v>
      </c>
      <c r="T109" s="226">
        <v>2</v>
      </c>
      <c r="U109" s="226">
        <v>1</v>
      </c>
      <c r="V109" s="232">
        <v>1</v>
      </c>
      <c r="W109" s="233"/>
      <c r="X109" s="232">
        <v>1</v>
      </c>
      <c r="Y109" s="226">
        <v>2</v>
      </c>
      <c r="Z109" s="226">
        <v>1</v>
      </c>
      <c r="AA109" s="226">
        <v>2</v>
      </c>
      <c r="AB109" s="226">
        <v>1</v>
      </c>
      <c r="AC109" s="226">
        <v>1</v>
      </c>
      <c r="AD109" s="226">
        <v>1</v>
      </c>
      <c r="AE109" s="226">
        <v>1</v>
      </c>
      <c r="AF109" s="226">
        <v>1</v>
      </c>
      <c r="AG109" s="226">
        <v>1</v>
      </c>
      <c r="AH109" s="226">
        <v>1</v>
      </c>
      <c r="AI109" s="233">
        <v>1</v>
      </c>
      <c r="AJ109" s="184">
        <f t="shared" si="138"/>
        <v>57</v>
      </c>
      <c r="AK109" s="188"/>
      <c r="AL109" s="104">
        <f t="shared" si="104"/>
        <v>295944</v>
      </c>
      <c r="AM109" s="104">
        <f t="shared" si="105"/>
        <v>193142.39999999997</v>
      </c>
      <c r="AN109" s="103">
        <f t="shared" si="106"/>
        <v>102801.60000000002</v>
      </c>
      <c r="AO109" s="172"/>
      <c r="AP109" s="104">
        <f>(J109*$I$109)/30*11</f>
        <v>24748.533333333333</v>
      </c>
      <c r="AQ109" s="104">
        <f t="shared" ref="AQ109:BO109" si="145">(K109*$I$109)/30*11</f>
        <v>11422.400000000001</v>
      </c>
      <c r="AR109" s="104">
        <f t="shared" si="145"/>
        <v>1903.7333333333333</v>
      </c>
      <c r="AS109" s="104">
        <f t="shared" si="145"/>
        <v>5711.2000000000007</v>
      </c>
      <c r="AT109" s="104">
        <f t="shared" si="145"/>
        <v>7614.9333333333334</v>
      </c>
      <c r="AU109" s="104">
        <f t="shared" si="145"/>
        <v>3807.4666666666667</v>
      </c>
      <c r="AV109" s="104">
        <f t="shared" si="145"/>
        <v>3807.4666666666667</v>
      </c>
      <c r="AW109" s="104">
        <f t="shared" si="145"/>
        <v>3807.4666666666667</v>
      </c>
      <c r="AX109" s="104">
        <f t="shared" si="145"/>
        <v>3807.4666666666667</v>
      </c>
      <c r="AY109" s="104">
        <f t="shared" si="145"/>
        <v>7614.9333333333334</v>
      </c>
      <c r="AZ109" s="104">
        <f t="shared" si="145"/>
        <v>3807.4666666666667</v>
      </c>
      <c r="BA109" s="104">
        <f t="shared" si="145"/>
        <v>1903.7333333333333</v>
      </c>
      <c r="BB109" s="104">
        <f t="shared" si="145"/>
        <v>1903.7333333333333</v>
      </c>
      <c r="BC109" s="104">
        <f t="shared" si="145"/>
        <v>0</v>
      </c>
      <c r="BD109" s="104">
        <f t="shared" si="145"/>
        <v>1903.7333333333333</v>
      </c>
      <c r="BE109" s="104">
        <f t="shared" si="145"/>
        <v>3807.4666666666667</v>
      </c>
      <c r="BF109" s="104">
        <f t="shared" si="145"/>
        <v>1903.7333333333333</v>
      </c>
      <c r="BG109" s="104">
        <f t="shared" si="145"/>
        <v>3807.4666666666667</v>
      </c>
      <c r="BH109" s="104">
        <f t="shared" si="145"/>
        <v>1903.7333333333333</v>
      </c>
      <c r="BI109" s="104">
        <f t="shared" si="145"/>
        <v>1903.7333333333333</v>
      </c>
      <c r="BJ109" s="104">
        <f t="shared" si="145"/>
        <v>1903.7333333333333</v>
      </c>
      <c r="BK109" s="104">
        <f t="shared" si="145"/>
        <v>1903.7333333333333</v>
      </c>
      <c r="BL109" s="104">
        <f t="shared" si="145"/>
        <v>1903.7333333333333</v>
      </c>
      <c r="BM109" s="104">
        <f t="shared" si="145"/>
        <v>1903.7333333333333</v>
      </c>
      <c r="BN109" s="104">
        <f t="shared" si="145"/>
        <v>1903.7333333333333</v>
      </c>
      <c r="BO109" s="104">
        <f t="shared" si="145"/>
        <v>1903.7333333333333</v>
      </c>
      <c r="BP109" s="104">
        <f t="shared" si="140"/>
        <v>108512.80000000003</v>
      </c>
    </row>
    <row r="110" spans="1:68" ht="165" x14ac:dyDescent="0.25">
      <c r="A110" s="31">
        <v>337</v>
      </c>
      <c r="B110" s="78" t="s">
        <v>900</v>
      </c>
      <c r="C110" s="31" t="s">
        <v>727</v>
      </c>
      <c r="D110" s="31" t="s">
        <v>728</v>
      </c>
      <c r="E110" s="31" t="s">
        <v>148</v>
      </c>
      <c r="F110" s="153">
        <v>11</v>
      </c>
      <c r="G110" s="107">
        <v>12643</v>
      </c>
      <c r="H110" s="173">
        <f t="shared" si="103"/>
        <v>0.20000000000000004</v>
      </c>
      <c r="I110" s="131">
        <v>10114.4</v>
      </c>
      <c r="J110" s="226">
        <v>10</v>
      </c>
      <c r="K110" s="226"/>
      <c r="L110" s="226"/>
      <c r="M110" s="226"/>
      <c r="N110" s="226">
        <v>1</v>
      </c>
      <c r="O110" s="226">
        <v>1</v>
      </c>
      <c r="P110" s="226">
        <v>1</v>
      </c>
      <c r="Q110" s="226">
        <v>1</v>
      </c>
      <c r="R110" s="226">
        <v>1</v>
      </c>
      <c r="S110" s="226"/>
      <c r="T110" s="226">
        <v>1</v>
      </c>
      <c r="U110" s="226">
        <v>1</v>
      </c>
      <c r="V110" s="226"/>
      <c r="W110" s="226"/>
      <c r="X110" s="226"/>
      <c r="Y110" s="226">
        <v>1</v>
      </c>
      <c r="Z110" s="226">
        <v>1</v>
      </c>
      <c r="AA110" s="226"/>
      <c r="AB110" s="226"/>
      <c r="AC110" s="226">
        <v>2</v>
      </c>
      <c r="AD110" s="226"/>
      <c r="AE110" s="226"/>
      <c r="AF110" s="226"/>
      <c r="AG110" s="226">
        <v>1</v>
      </c>
      <c r="AH110" s="226"/>
      <c r="AI110" s="226"/>
      <c r="AJ110" s="184">
        <f t="shared" si="138"/>
        <v>22</v>
      </c>
      <c r="AK110" s="188"/>
      <c r="AL110" s="104">
        <f t="shared" si="104"/>
        <v>222516.8</v>
      </c>
      <c r="AM110" s="104">
        <f t="shared" si="105"/>
        <v>10114.400000000052</v>
      </c>
      <c r="AN110" s="103">
        <f t="shared" si="106"/>
        <v>212402.39999999994</v>
      </c>
      <c r="AO110" s="172"/>
      <c r="AP110" s="104">
        <f t="shared" ref="AP110:BO110" si="146">J110*$I$110</f>
        <v>101144</v>
      </c>
      <c r="AQ110" s="104">
        <f t="shared" si="146"/>
        <v>0</v>
      </c>
      <c r="AR110" s="104">
        <f t="shared" si="146"/>
        <v>0</v>
      </c>
      <c r="AS110" s="104">
        <f t="shared" si="146"/>
        <v>0</v>
      </c>
      <c r="AT110" s="104">
        <f t="shared" si="146"/>
        <v>10114.4</v>
      </c>
      <c r="AU110" s="104">
        <f t="shared" si="146"/>
        <v>10114.4</v>
      </c>
      <c r="AV110" s="104">
        <f t="shared" si="146"/>
        <v>10114.4</v>
      </c>
      <c r="AW110" s="104">
        <f t="shared" si="146"/>
        <v>10114.4</v>
      </c>
      <c r="AX110" s="104">
        <f t="shared" si="146"/>
        <v>10114.4</v>
      </c>
      <c r="AY110" s="104">
        <f t="shared" si="146"/>
        <v>0</v>
      </c>
      <c r="AZ110" s="104">
        <f t="shared" si="146"/>
        <v>10114.4</v>
      </c>
      <c r="BA110" s="104">
        <f t="shared" si="146"/>
        <v>10114.4</v>
      </c>
      <c r="BB110" s="104">
        <f t="shared" si="146"/>
        <v>0</v>
      </c>
      <c r="BC110" s="104">
        <f t="shared" si="146"/>
        <v>0</v>
      </c>
      <c r="BD110" s="104">
        <f t="shared" si="146"/>
        <v>0</v>
      </c>
      <c r="BE110" s="104">
        <f t="shared" si="146"/>
        <v>10114.4</v>
      </c>
      <c r="BF110" s="104">
        <f t="shared" si="146"/>
        <v>10114.4</v>
      </c>
      <c r="BG110" s="104">
        <f t="shared" si="146"/>
        <v>0</v>
      </c>
      <c r="BH110" s="104">
        <f t="shared" si="146"/>
        <v>0</v>
      </c>
      <c r="BI110" s="104">
        <f t="shared" si="146"/>
        <v>20228.8</v>
      </c>
      <c r="BJ110" s="104">
        <f t="shared" si="146"/>
        <v>0</v>
      </c>
      <c r="BK110" s="104">
        <f t="shared" si="146"/>
        <v>0</v>
      </c>
      <c r="BL110" s="104">
        <f t="shared" si="146"/>
        <v>0</v>
      </c>
      <c r="BM110" s="104">
        <f t="shared" si="146"/>
        <v>10114.4</v>
      </c>
      <c r="BN110" s="104">
        <f t="shared" si="146"/>
        <v>0</v>
      </c>
      <c r="BO110" s="104">
        <f t="shared" si="146"/>
        <v>0</v>
      </c>
      <c r="BP110" s="104">
        <f t="shared" si="140"/>
        <v>222516.79999999993</v>
      </c>
    </row>
    <row r="111" spans="1:68" ht="150" hidden="1" x14ac:dyDescent="0.25">
      <c r="A111" s="31">
        <v>338</v>
      </c>
      <c r="B111" s="78" t="s">
        <v>900</v>
      </c>
      <c r="C111" s="31" t="s">
        <v>729</v>
      </c>
      <c r="D111" s="31" t="s">
        <v>730</v>
      </c>
      <c r="E111" s="31" t="s">
        <v>148</v>
      </c>
      <c r="F111" s="153">
        <v>27</v>
      </c>
      <c r="G111" s="107">
        <v>23415</v>
      </c>
      <c r="H111" s="173">
        <f t="shared" si="103"/>
        <v>0.2</v>
      </c>
      <c r="I111" s="131">
        <v>18732</v>
      </c>
      <c r="J111" s="226"/>
      <c r="K111" s="226">
        <v>3</v>
      </c>
      <c r="L111" s="226">
        <v>5</v>
      </c>
      <c r="M111" s="226"/>
      <c r="N111" s="226">
        <f>1+3</f>
        <v>4</v>
      </c>
      <c r="O111" s="226">
        <v>1</v>
      </c>
      <c r="P111" s="226">
        <v>1</v>
      </c>
      <c r="Q111" s="226">
        <v>1</v>
      </c>
      <c r="R111" s="226">
        <v>1</v>
      </c>
      <c r="S111" s="232">
        <v>3</v>
      </c>
      <c r="T111" s="226">
        <v>1</v>
      </c>
      <c r="U111" s="226">
        <v>1</v>
      </c>
      <c r="V111" s="232"/>
      <c r="W111" s="232">
        <v>1</v>
      </c>
      <c r="X111" s="232"/>
      <c r="Y111" s="226">
        <v>1</v>
      </c>
      <c r="Z111" s="226"/>
      <c r="AA111" s="226">
        <v>2</v>
      </c>
      <c r="AB111" s="226">
        <v>1</v>
      </c>
      <c r="AC111" s="226"/>
      <c r="AD111" s="226">
        <v>1</v>
      </c>
      <c r="AE111" s="226">
        <v>1</v>
      </c>
      <c r="AF111" s="226">
        <v>1</v>
      </c>
      <c r="AG111" s="226"/>
      <c r="AH111" s="226"/>
      <c r="AI111" s="232">
        <v>1</v>
      </c>
      <c r="AJ111" s="184">
        <f t="shared" si="138"/>
        <v>30</v>
      </c>
      <c r="AK111" s="188"/>
      <c r="AL111" s="104">
        <f t="shared" si="104"/>
        <v>561960</v>
      </c>
      <c r="AM111" s="104">
        <f t="shared" si="105"/>
        <v>18732</v>
      </c>
      <c r="AN111" s="103">
        <f t="shared" si="106"/>
        <v>543228</v>
      </c>
      <c r="AO111" s="172"/>
      <c r="AP111" s="104">
        <f t="shared" ref="AP111:BO111" si="147">J111*$I$111</f>
        <v>0</v>
      </c>
      <c r="AQ111" s="104">
        <f t="shared" si="147"/>
        <v>56196</v>
      </c>
      <c r="AR111" s="104">
        <f t="shared" si="147"/>
        <v>93660</v>
      </c>
      <c r="AS111" s="104">
        <f t="shared" si="147"/>
        <v>0</v>
      </c>
      <c r="AT111" s="104">
        <f t="shared" si="147"/>
        <v>74928</v>
      </c>
      <c r="AU111" s="104">
        <f t="shared" si="147"/>
        <v>18732</v>
      </c>
      <c r="AV111" s="104">
        <f t="shared" si="147"/>
        <v>18732</v>
      </c>
      <c r="AW111" s="104">
        <f t="shared" si="147"/>
        <v>18732</v>
      </c>
      <c r="AX111" s="104">
        <f t="shared" si="147"/>
        <v>18732</v>
      </c>
      <c r="AY111" s="104">
        <f t="shared" si="147"/>
        <v>56196</v>
      </c>
      <c r="AZ111" s="104">
        <f t="shared" si="147"/>
        <v>18732</v>
      </c>
      <c r="BA111" s="104">
        <f t="shared" si="147"/>
        <v>18732</v>
      </c>
      <c r="BB111" s="104">
        <f t="shared" si="147"/>
        <v>0</v>
      </c>
      <c r="BC111" s="104">
        <f t="shared" si="147"/>
        <v>18732</v>
      </c>
      <c r="BD111" s="104">
        <f t="shared" si="147"/>
        <v>0</v>
      </c>
      <c r="BE111" s="104">
        <f t="shared" si="147"/>
        <v>18732</v>
      </c>
      <c r="BF111" s="104">
        <f t="shared" si="147"/>
        <v>0</v>
      </c>
      <c r="BG111" s="104">
        <f t="shared" si="147"/>
        <v>37464</v>
      </c>
      <c r="BH111" s="104">
        <f t="shared" si="147"/>
        <v>18732</v>
      </c>
      <c r="BI111" s="104">
        <f t="shared" si="147"/>
        <v>0</v>
      </c>
      <c r="BJ111" s="104">
        <f t="shared" si="147"/>
        <v>18732</v>
      </c>
      <c r="BK111" s="104">
        <f t="shared" si="147"/>
        <v>18732</v>
      </c>
      <c r="BL111" s="104">
        <f t="shared" si="147"/>
        <v>18732</v>
      </c>
      <c r="BM111" s="104">
        <f t="shared" si="147"/>
        <v>0</v>
      </c>
      <c r="BN111" s="104">
        <f t="shared" si="147"/>
        <v>0</v>
      </c>
      <c r="BO111" s="104">
        <f t="shared" si="147"/>
        <v>18732</v>
      </c>
      <c r="BP111" s="104">
        <f t="shared" si="140"/>
        <v>561960</v>
      </c>
    </row>
    <row r="112" spans="1:68" ht="90" x14ac:dyDescent="0.25">
      <c r="A112" s="31">
        <v>339</v>
      </c>
      <c r="B112" s="78" t="s">
        <v>900</v>
      </c>
      <c r="C112" s="31" t="s">
        <v>731</v>
      </c>
      <c r="D112" s="31" t="s">
        <v>732</v>
      </c>
      <c r="E112" s="31" t="s">
        <v>148</v>
      </c>
      <c r="F112" s="153">
        <v>17</v>
      </c>
      <c r="G112" s="107">
        <v>4406</v>
      </c>
      <c r="H112" s="173">
        <f t="shared" si="103"/>
        <v>0.19999999999999996</v>
      </c>
      <c r="I112" s="131">
        <v>3524.8</v>
      </c>
      <c r="J112" s="226">
        <v>10</v>
      </c>
      <c r="K112" s="226">
        <v>6</v>
      </c>
      <c r="L112" s="226">
        <v>1</v>
      </c>
      <c r="M112" s="226">
        <v>1</v>
      </c>
      <c r="N112" s="226"/>
      <c r="O112" s="226"/>
      <c r="P112" s="226"/>
      <c r="Q112" s="226"/>
      <c r="R112" s="226"/>
      <c r="S112" s="226"/>
      <c r="T112" s="226"/>
      <c r="U112" s="226"/>
      <c r="V112" s="226"/>
      <c r="W112" s="226"/>
      <c r="X112" s="226"/>
      <c r="Y112" s="226"/>
      <c r="Z112" s="226"/>
      <c r="AA112" s="226">
        <v>1</v>
      </c>
      <c r="AB112" s="226"/>
      <c r="AC112" s="226"/>
      <c r="AD112" s="226">
        <v>1</v>
      </c>
      <c r="AE112" s="226">
        <v>0</v>
      </c>
      <c r="AF112" s="226"/>
      <c r="AG112" s="226">
        <v>1</v>
      </c>
      <c r="AH112" s="226">
        <v>1</v>
      </c>
      <c r="AI112" s="226"/>
      <c r="AJ112" s="184">
        <f t="shared" si="138"/>
        <v>22</v>
      </c>
      <c r="AK112" s="188"/>
      <c r="AL112" s="104">
        <f t="shared" si="104"/>
        <v>77545.600000000006</v>
      </c>
      <c r="AM112" s="104">
        <f t="shared" si="105"/>
        <v>51697.066666666673</v>
      </c>
      <c r="AN112" s="103">
        <f t="shared" si="106"/>
        <v>25848.533333333333</v>
      </c>
      <c r="AO112" s="172"/>
      <c r="AP112" s="104">
        <f>+(J112*$I$112)/30*11</f>
        <v>12924.266666666666</v>
      </c>
      <c r="AQ112" s="104">
        <f t="shared" ref="AQ112:BO112" si="148">+(K112*$I$112)/30*11</f>
        <v>7754.5600000000013</v>
      </c>
      <c r="AR112" s="104">
        <f t="shared" si="148"/>
        <v>1292.4266666666667</v>
      </c>
      <c r="AS112" s="104">
        <f t="shared" si="148"/>
        <v>1292.4266666666667</v>
      </c>
      <c r="AT112" s="104">
        <f t="shared" si="148"/>
        <v>0</v>
      </c>
      <c r="AU112" s="104">
        <f t="shared" si="148"/>
        <v>0</v>
      </c>
      <c r="AV112" s="104">
        <f t="shared" si="148"/>
        <v>0</v>
      </c>
      <c r="AW112" s="104">
        <f t="shared" si="148"/>
        <v>0</v>
      </c>
      <c r="AX112" s="104">
        <f t="shared" si="148"/>
        <v>0</v>
      </c>
      <c r="AY112" s="104">
        <f t="shared" si="148"/>
        <v>0</v>
      </c>
      <c r="AZ112" s="104">
        <f t="shared" si="148"/>
        <v>0</v>
      </c>
      <c r="BA112" s="104">
        <f t="shared" si="148"/>
        <v>0</v>
      </c>
      <c r="BB112" s="104">
        <f t="shared" si="148"/>
        <v>0</v>
      </c>
      <c r="BC112" s="104">
        <f t="shared" si="148"/>
        <v>0</v>
      </c>
      <c r="BD112" s="104">
        <f t="shared" si="148"/>
        <v>0</v>
      </c>
      <c r="BE112" s="104">
        <f t="shared" si="148"/>
        <v>0</v>
      </c>
      <c r="BF112" s="104">
        <f t="shared" si="148"/>
        <v>0</v>
      </c>
      <c r="BG112" s="104">
        <f t="shared" si="148"/>
        <v>1292.4266666666667</v>
      </c>
      <c r="BH112" s="104">
        <f t="shared" si="148"/>
        <v>0</v>
      </c>
      <c r="BI112" s="104">
        <f t="shared" si="148"/>
        <v>0</v>
      </c>
      <c r="BJ112" s="104">
        <f t="shared" si="148"/>
        <v>1292.4266666666667</v>
      </c>
      <c r="BK112" s="104">
        <f t="shared" si="148"/>
        <v>0</v>
      </c>
      <c r="BL112" s="104">
        <f t="shared" si="148"/>
        <v>0</v>
      </c>
      <c r="BM112" s="104">
        <f t="shared" si="148"/>
        <v>1292.4266666666667</v>
      </c>
      <c r="BN112" s="104">
        <f t="shared" si="148"/>
        <v>1292.4266666666667</v>
      </c>
      <c r="BO112" s="104">
        <f t="shared" si="148"/>
        <v>0</v>
      </c>
      <c r="BP112" s="104">
        <f t="shared" si="140"/>
        <v>28433.386666666665</v>
      </c>
    </row>
    <row r="113" spans="1:68" ht="105" hidden="1" x14ac:dyDescent="0.25">
      <c r="A113" s="31">
        <v>340</v>
      </c>
      <c r="B113" s="78" t="s">
        <v>900</v>
      </c>
      <c r="C113" s="31" t="s">
        <v>733</v>
      </c>
      <c r="D113" s="31" t="s">
        <v>734</v>
      </c>
      <c r="E113" s="31" t="s">
        <v>148</v>
      </c>
      <c r="F113" s="153">
        <v>0</v>
      </c>
      <c r="G113" s="107">
        <v>3598</v>
      </c>
      <c r="H113" s="173">
        <f t="shared" si="103"/>
        <v>1</v>
      </c>
      <c r="I113" s="131">
        <v>0</v>
      </c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84">
        <f t="shared" si="138"/>
        <v>0</v>
      </c>
      <c r="AK113" s="188"/>
      <c r="AL113" s="104">
        <f t="shared" si="104"/>
        <v>0</v>
      </c>
      <c r="AM113" s="104">
        <f t="shared" si="105"/>
        <v>0</v>
      </c>
      <c r="AN113" s="103">
        <f t="shared" si="106"/>
        <v>0</v>
      </c>
      <c r="AO113" s="172"/>
      <c r="AP113" s="104">
        <f t="shared" ref="AP113:BO113" si="149">J113*$I$113</f>
        <v>0</v>
      </c>
      <c r="AQ113" s="104">
        <f t="shared" si="149"/>
        <v>0</v>
      </c>
      <c r="AR113" s="104">
        <f t="shared" si="149"/>
        <v>0</v>
      </c>
      <c r="AS113" s="104">
        <f t="shared" si="149"/>
        <v>0</v>
      </c>
      <c r="AT113" s="104">
        <f t="shared" si="149"/>
        <v>0</v>
      </c>
      <c r="AU113" s="104">
        <f t="shared" si="149"/>
        <v>0</v>
      </c>
      <c r="AV113" s="104">
        <f t="shared" si="149"/>
        <v>0</v>
      </c>
      <c r="AW113" s="104">
        <f t="shared" si="149"/>
        <v>0</v>
      </c>
      <c r="AX113" s="104">
        <f t="shared" si="149"/>
        <v>0</v>
      </c>
      <c r="AY113" s="104">
        <f t="shared" si="149"/>
        <v>0</v>
      </c>
      <c r="AZ113" s="104">
        <f t="shared" si="149"/>
        <v>0</v>
      </c>
      <c r="BA113" s="104">
        <f t="shared" si="149"/>
        <v>0</v>
      </c>
      <c r="BB113" s="104">
        <f t="shared" si="149"/>
        <v>0</v>
      </c>
      <c r="BC113" s="104">
        <f t="shared" si="149"/>
        <v>0</v>
      </c>
      <c r="BD113" s="104">
        <f t="shared" si="149"/>
        <v>0</v>
      </c>
      <c r="BE113" s="104">
        <f t="shared" si="149"/>
        <v>0</v>
      </c>
      <c r="BF113" s="104">
        <f t="shared" si="149"/>
        <v>0</v>
      </c>
      <c r="BG113" s="104">
        <f t="shared" si="149"/>
        <v>0</v>
      </c>
      <c r="BH113" s="104">
        <f t="shared" si="149"/>
        <v>0</v>
      </c>
      <c r="BI113" s="104">
        <f t="shared" si="149"/>
        <v>0</v>
      </c>
      <c r="BJ113" s="104">
        <f t="shared" si="149"/>
        <v>0</v>
      </c>
      <c r="BK113" s="104">
        <f t="shared" si="149"/>
        <v>0</v>
      </c>
      <c r="BL113" s="104">
        <f t="shared" si="149"/>
        <v>0</v>
      </c>
      <c r="BM113" s="104">
        <f t="shared" si="149"/>
        <v>0</v>
      </c>
      <c r="BN113" s="104">
        <f t="shared" si="149"/>
        <v>0</v>
      </c>
      <c r="BO113" s="104">
        <f t="shared" si="149"/>
        <v>0</v>
      </c>
      <c r="BP113" s="104">
        <f t="shared" si="140"/>
        <v>0</v>
      </c>
    </row>
    <row r="114" spans="1:68" ht="90" hidden="1" x14ac:dyDescent="0.25">
      <c r="A114" s="31">
        <v>341</v>
      </c>
      <c r="B114" s="78" t="s">
        <v>900</v>
      </c>
      <c r="C114" s="31" t="s">
        <v>735</v>
      </c>
      <c r="D114" s="31" t="s">
        <v>736</v>
      </c>
      <c r="E114" s="31" t="s">
        <v>148</v>
      </c>
      <c r="F114" s="153">
        <v>0</v>
      </c>
      <c r="G114" s="107">
        <v>3513</v>
      </c>
      <c r="H114" s="173">
        <f t="shared" si="103"/>
        <v>1</v>
      </c>
      <c r="I114" s="131">
        <v>0</v>
      </c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84">
        <f t="shared" si="138"/>
        <v>0</v>
      </c>
      <c r="AK114" s="188"/>
      <c r="AL114" s="104">
        <f t="shared" si="104"/>
        <v>0</v>
      </c>
      <c r="AM114" s="104">
        <f t="shared" si="105"/>
        <v>0</v>
      </c>
      <c r="AN114" s="103">
        <f t="shared" si="106"/>
        <v>0</v>
      </c>
      <c r="AO114" s="172"/>
      <c r="AP114" s="104">
        <f t="shared" ref="AP114:BO114" si="150">J114*$I$114</f>
        <v>0</v>
      </c>
      <c r="AQ114" s="104">
        <f t="shared" si="150"/>
        <v>0</v>
      </c>
      <c r="AR114" s="104">
        <f t="shared" si="150"/>
        <v>0</v>
      </c>
      <c r="AS114" s="104">
        <f t="shared" si="150"/>
        <v>0</v>
      </c>
      <c r="AT114" s="104">
        <f t="shared" si="150"/>
        <v>0</v>
      </c>
      <c r="AU114" s="104">
        <f t="shared" si="150"/>
        <v>0</v>
      </c>
      <c r="AV114" s="104">
        <f t="shared" si="150"/>
        <v>0</v>
      </c>
      <c r="AW114" s="104">
        <f t="shared" si="150"/>
        <v>0</v>
      </c>
      <c r="AX114" s="104">
        <f t="shared" si="150"/>
        <v>0</v>
      </c>
      <c r="AY114" s="104">
        <f t="shared" si="150"/>
        <v>0</v>
      </c>
      <c r="AZ114" s="104">
        <f t="shared" si="150"/>
        <v>0</v>
      </c>
      <c r="BA114" s="104">
        <f t="shared" si="150"/>
        <v>0</v>
      </c>
      <c r="BB114" s="104">
        <f t="shared" si="150"/>
        <v>0</v>
      </c>
      <c r="BC114" s="104">
        <f t="shared" si="150"/>
        <v>0</v>
      </c>
      <c r="BD114" s="104">
        <f t="shared" si="150"/>
        <v>0</v>
      </c>
      <c r="BE114" s="104">
        <f t="shared" si="150"/>
        <v>0</v>
      </c>
      <c r="BF114" s="104">
        <f t="shared" si="150"/>
        <v>0</v>
      </c>
      <c r="BG114" s="104">
        <f t="shared" si="150"/>
        <v>0</v>
      </c>
      <c r="BH114" s="104">
        <f t="shared" si="150"/>
        <v>0</v>
      </c>
      <c r="BI114" s="104">
        <f t="shared" si="150"/>
        <v>0</v>
      </c>
      <c r="BJ114" s="104">
        <f t="shared" si="150"/>
        <v>0</v>
      </c>
      <c r="BK114" s="104">
        <f t="shared" si="150"/>
        <v>0</v>
      </c>
      <c r="BL114" s="104">
        <f t="shared" si="150"/>
        <v>0</v>
      </c>
      <c r="BM114" s="104">
        <f t="shared" si="150"/>
        <v>0</v>
      </c>
      <c r="BN114" s="104">
        <f t="shared" si="150"/>
        <v>0</v>
      </c>
      <c r="BO114" s="104">
        <f t="shared" si="150"/>
        <v>0</v>
      </c>
      <c r="BP114" s="104">
        <f t="shared" si="140"/>
        <v>0</v>
      </c>
    </row>
    <row r="115" spans="1:68" ht="90" x14ac:dyDescent="0.25">
      <c r="A115" s="31">
        <v>342</v>
      </c>
      <c r="B115" s="78" t="s">
        <v>900</v>
      </c>
      <c r="C115" s="31" t="s">
        <v>737</v>
      </c>
      <c r="D115" s="31" t="s">
        <v>738</v>
      </c>
      <c r="E115" s="31" t="s">
        <v>148</v>
      </c>
      <c r="F115" s="153">
        <v>41</v>
      </c>
      <c r="G115" s="107">
        <v>3934</v>
      </c>
      <c r="H115" s="173">
        <f t="shared" si="103"/>
        <v>0.20000000000000004</v>
      </c>
      <c r="I115" s="131">
        <v>3147.2</v>
      </c>
      <c r="J115" s="226"/>
      <c r="K115" s="226">
        <v>0</v>
      </c>
      <c r="L115" s="226"/>
      <c r="M115" s="226"/>
      <c r="N115" s="226"/>
      <c r="O115" s="226"/>
      <c r="P115" s="226"/>
      <c r="Q115" s="226"/>
      <c r="R115" s="226"/>
      <c r="S115" s="232"/>
      <c r="T115" s="226"/>
      <c r="U115" s="226">
        <v>1</v>
      </c>
      <c r="V115" s="232"/>
      <c r="W115" s="232"/>
      <c r="X115" s="232"/>
      <c r="Y115" s="226"/>
      <c r="Z115" s="226"/>
      <c r="AA115" s="226"/>
      <c r="AB115" s="226"/>
      <c r="AC115" s="226"/>
      <c r="AD115" s="226"/>
      <c r="AE115" s="226"/>
      <c r="AF115" s="226"/>
      <c r="AG115" s="226"/>
      <c r="AH115" s="226"/>
      <c r="AI115" s="232"/>
      <c r="AJ115" s="184">
        <f t="shared" si="138"/>
        <v>1</v>
      </c>
      <c r="AK115" s="188"/>
      <c r="AL115" s="104">
        <f t="shared" si="104"/>
        <v>3147.2</v>
      </c>
      <c r="AM115" s="104">
        <f t="shared" si="105"/>
        <v>0</v>
      </c>
      <c r="AN115" s="103">
        <f t="shared" si="106"/>
        <v>3147.2</v>
      </c>
      <c r="AO115" s="172"/>
      <c r="AP115" s="104">
        <f t="shared" ref="AP115:BO115" si="151">J115*$I$115</f>
        <v>0</v>
      </c>
      <c r="AQ115" s="104">
        <f t="shared" si="151"/>
        <v>0</v>
      </c>
      <c r="AR115" s="104">
        <f t="shared" si="151"/>
        <v>0</v>
      </c>
      <c r="AS115" s="104">
        <f t="shared" si="151"/>
        <v>0</v>
      </c>
      <c r="AT115" s="104">
        <f t="shared" si="151"/>
        <v>0</v>
      </c>
      <c r="AU115" s="104">
        <f t="shared" si="151"/>
        <v>0</v>
      </c>
      <c r="AV115" s="104">
        <f t="shared" si="151"/>
        <v>0</v>
      </c>
      <c r="AW115" s="104">
        <f t="shared" si="151"/>
        <v>0</v>
      </c>
      <c r="AX115" s="104">
        <f t="shared" si="151"/>
        <v>0</v>
      </c>
      <c r="AY115" s="104">
        <f t="shared" si="151"/>
        <v>0</v>
      </c>
      <c r="AZ115" s="104">
        <f t="shared" si="151"/>
        <v>0</v>
      </c>
      <c r="BA115" s="104">
        <f t="shared" si="151"/>
        <v>3147.2</v>
      </c>
      <c r="BB115" s="104">
        <f t="shared" si="151"/>
        <v>0</v>
      </c>
      <c r="BC115" s="104">
        <f t="shared" si="151"/>
        <v>0</v>
      </c>
      <c r="BD115" s="104">
        <f t="shared" si="151"/>
        <v>0</v>
      </c>
      <c r="BE115" s="104">
        <f t="shared" si="151"/>
        <v>0</v>
      </c>
      <c r="BF115" s="104">
        <f t="shared" si="151"/>
        <v>0</v>
      </c>
      <c r="BG115" s="104">
        <f t="shared" si="151"/>
        <v>0</v>
      </c>
      <c r="BH115" s="104">
        <f t="shared" si="151"/>
        <v>0</v>
      </c>
      <c r="BI115" s="104">
        <f t="shared" si="151"/>
        <v>0</v>
      </c>
      <c r="BJ115" s="104">
        <f t="shared" si="151"/>
        <v>0</v>
      </c>
      <c r="BK115" s="104">
        <f t="shared" si="151"/>
        <v>0</v>
      </c>
      <c r="BL115" s="104">
        <f t="shared" si="151"/>
        <v>0</v>
      </c>
      <c r="BM115" s="104">
        <f t="shared" si="151"/>
        <v>0</v>
      </c>
      <c r="BN115" s="104">
        <f t="shared" si="151"/>
        <v>0</v>
      </c>
      <c r="BO115" s="104">
        <f t="shared" si="151"/>
        <v>0</v>
      </c>
      <c r="BP115" s="104">
        <f t="shared" si="140"/>
        <v>3147.2</v>
      </c>
    </row>
    <row r="116" spans="1:68" ht="225" x14ac:dyDescent="0.25">
      <c r="A116" s="31">
        <v>343</v>
      </c>
      <c r="B116" s="78" t="s">
        <v>900</v>
      </c>
      <c r="C116" s="31" t="s">
        <v>739</v>
      </c>
      <c r="D116" s="31" t="s">
        <v>740</v>
      </c>
      <c r="E116" s="31" t="s">
        <v>148</v>
      </c>
      <c r="F116" s="153">
        <v>1</v>
      </c>
      <c r="G116" s="107">
        <v>10574</v>
      </c>
      <c r="H116" s="173">
        <f t="shared" si="103"/>
        <v>0.19999999999999993</v>
      </c>
      <c r="I116" s="131">
        <v>8459.2000000000007</v>
      </c>
      <c r="J116" s="226">
        <v>2</v>
      </c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6"/>
      <c r="X116" s="226"/>
      <c r="Y116" s="226"/>
      <c r="Z116" s="226"/>
      <c r="AA116" s="226">
        <v>1</v>
      </c>
      <c r="AB116" s="226"/>
      <c r="AC116" s="226"/>
      <c r="AD116" s="226"/>
      <c r="AE116" s="226"/>
      <c r="AF116" s="226"/>
      <c r="AG116" s="226"/>
      <c r="AH116" s="226"/>
      <c r="AI116" s="226"/>
      <c r="AJ116" s="184">
        <f t="shared" si="138"/>
        <v>3</v>
      </c>
      <c r="AK116" s="188"/>
      <c r="AL116" s="104">
        <f t="shared" si="104"/>
        <v>25377.600000000002</v>
      </c>
      <c r="AM116" s="104">
        <f t="shared" si="105"/>
        <v>0</v>
      </c>
      <c r="AN116" s="103">
        <f t="shared" si="106"/>
        <v>25377.600000000002</v>
      </c>
      <c r="AO116" s="172"/>
      <c r="AP116" s="104">
        <f t="shared" ref="AP116:BO116" si="152">J116*$I$116</f>
        <v>16918.400000000001</v>
      </c>
      <c r="AQ116" s="104">
        <f t="shared" si="152"/>
        <v>0</v>
      </c>
      <c r="AR116" s="104">
        <f t="shared" si="152"/>
        <v>0</v>
      </c>
      <c r="AS116" s="104">
        <f t="shared" si="152"/>
        <v>0</v>
      </c>
      <c r="AT116" s="104">
        <f t="shared" si="152"/>
        <v>0</v>
      </c>
      <c r="AU116" s="104">
        <f t="shared" si="152"/>
        <v>0</v>
      </c>
      <c r="AV116" s="104">
        <f t="shared" si="152"/>
        <v>0</v>
      </c>
      <c r="AW116" s="104">
        <f t="shared" si="152"/>
        <v>0</v>
      </c>
      <c r="AX116" s="104">
        <f t="shared" si="152"/>
        <v>0</v>
      </c>
      <c r="AY116" s="104">
        <f t="shared" si="152"/>
        <v>0</v>
      </c>
      <c r="AZ116" s="104">
        <f t="shared" si="152"/>
        <v>0</v>
      </c>
      <c r="BA116" s="104">
        <f t="shared" si="152"/>
        <v>0</v>
      </c>
      <c r="BB116" s="104">
        <f t="shared" si="152"/>
        <v>0</v>
      </c>
      <c r="BC116" s="104">
        <f t="shared" si="152"/>
        <v>0</v>
      </c>
      <c r="BD116" s="104">
        <f t="shared" si="152"/>
        <v>0</v>
      </c>
      <c r="BE116" s="104">
        <f t="shared" si="152"/>
        <v>0</v>
      </c>
      <c r="BF116" s="104">
        <f t="shared" si="152"/>
        <v>0</v>
      </c>
      <c r="BG116" s="104">
        <f t="shared" si="152"/>
        <v>8459.2000000000007</v>
      </c>
      <c r="BH116" s="104">
        <f t="shared" si="152"/>
        <v>0</v>
      </c>
      <c r="BI116" s="104">
        <f t="shared" si="152"/>
        <v>0</v>
      </c>
      <c r="BJ116" s="104">
        <f t="shared" si="152"/>
        <v>0</v>
      </c>
      <c r="BK116" s="104">
        <f t="shared" si="152"/>
        <v>0</v>
      </c>
      <c r="BL116" s="104">
        <f t="shared" si="152"/>
        <v>0</v>
      </c>
      <c r="BM116" s="104">
        <f t="shared" si="152"/>
        <v>0</v>
      </c>
      <c r="BN116" s="104">
        <f t="shared" si="152"/>
        <v>0</v>
      </c>
      <c r="BO116" s="104">
        <f t="shared" si="152"/>
        <v>0</v>
      </c>
      <c r="BP116" s="104">
        <f t="shared" si="140"/>
        <v>25377.600000000002</v>
      </c>
    </row>
    <row r="117" spans="1:68" ht="225" hidden="1" x14ac:dyDescent="0.25">
      <c r="A117" s="31">
        <v>344</v>
      </c>
      <c r="B117" s="78" t="s">
        <v>901</v>
      </c>
      <c r="C117" s="31" t="s">
        <v>741</v>
      </c>
      <c r="D117" s="31" t="s">
        <v>742</v>
      </c>
      <c r="E117" s="31" t="s">
        <v>148</v>
      </c>
      <c r="F117" s="153">
        <v>12</v>
      </c>
      <c r="G117" s="107">
        <v>13172</v>
      </c>
      <c r="H117" s="173">
        <f t="shared" si="103"/>
        <v>0.19999999999999998</v>
      </c>
      <c r="I117" s="131">
        <v>10537.6</v>
      </c>
      <c r="J117" s="226">
        <v>3</v>
      </c>
      <c r="K117" s="226">
        <v>2</v>
      </c>
      <c r="L117" s="226">
        <v>1</v>
      </c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  <c r="AD117" s="226"/>
      <c r="AE117" s="226"/>
      <c r="AF117" s="226"/>
      <c r="AG117" s="226"/>
      <c r="AH117" s="226"/>
      <c r="AI117" s="226"/>
      <c r="AJ117" s="184">
        <f t="shared" si="138"/>
        <v>6</v>
      </c>
      <c r="AK117" s="188"/>
      <c r="AL117" s="104">
        <f t="shared" si="104"/>
        <v>63225.600000000006</v>
      </c>
      <c r="AM117" s="104">
        <f t="shared" si="105"/>
        <v>0</v>
      </c>
      <c r="AN117" s="103">
        <f t="shared" si="106"/>
        <v>63225.599999999999</v>
      </c>
      <c r="AO117" s="172"/>
      <c r="AP117" s="104">
        <f t="shared" ref="AP117:BO117" si="153">J117*$I$117</f>
        <v>31612.800000000003</v>
      </c>
      <c r="AQ117" s="104">
        <f t="shared" si="153"/>
        <v>21075.200000000001</v>
      </c>
      <c r="AR117" s="104">
        <f t="shared" si="153"/>
        <v>10537.6</v>
      </c>
      <c r="AS117" s="104">
        <f t="shared" si="153"/>
        <v>0</v>
      </c>
      <c r="AT117" s="104">
        <f t="shared" si="153"/>
        <v>0</v>
      </c>
      <c r="AU117" s="104">
        <f t="shared" si="153"/>
        <v>0</v>
      </c>
      <c r="AV117" s="104">
        <f t="shared" si="153"/>
        <v>0</v>
      </c>
      <c r="AW117" s="104">
        <f t="shared" si="153"/>
        <v>0</v>
      </c>
      <c r="AX117" s="104">
        <f t="shared" si="153"/>
        <v>0</v>
      </c>
      <c r="AY117" s="104">
        <f t="shared" si="153"/>
        <v>0</v>
      </c>
      <c r="AZ117" s="104">
        <f t="shared" si="153"/>
        <v>0</v>
      </c>
      <c r="BA117" s="104">
        <f t="shared" si="153"/>
        <v>0</v>
      </c>
      <c r="BB117" s="104">
        <f t="shared" si="153"/>
        <v>0</v>
      </c>
      <c r="BC117" s="104">
        <f t="shared" si="153"/>
        <v>0</v>
      </c>
      <c r="BD117" s="104">
        <f t="shared" si="153"/>
        <v>0</v>
      </c>
      <c r="BE117" s="104">
        <f t="shared" si="153"/>
        <v>0</v>
      </c>
      <c r="BF117" s="104">
        <f t="shared" si="153"/>
        <v>0</v>
      </c>
      <c r="BG117" s="104">
        <f t="shared" si="153"/>
        <v>0</v>
      </c>
      <c r="BH117" s="104">
        <f t="shared" si="153"/>
        <v>0</v>
      </c>
      <c r="BI117" s="104">
        <f t="shared" si="153"/>
        <v>0</v>
      </c>
      <c r="BJ117" s="104">
        <f t="shared" si="153"/>
        <v>0</v>
      </c>
      <c r="BK117" s="104">
        <f t="shared" si="153"/>
        <v>0</v>
      </c>
      <c r="BL117" s="104">
        <f t="shared" si="153"/>
        <v>0</v>
      </c>
      <c r="BM117" s="104">
        <f t="shared" si="153"/>
        <v>0</v>
      </c>
      <c r="BN117" s="104">
        <f t="shared" si="153"/>
        <v>0</v>
      </c>
      <c r="BO117" s="104">
        <f t="shared" si="153"/>
        <v>0</v>
      </c>
      <c r="BP117" s="104">
        <f t="shared" si="140"/>
        <v>63225.599999999999</v>
      </c>
    </row>
    <row r="118" spans="1:68" ht="255" hidden="1" x14ac:dyDescent="0.25">
      <c r="A118" s="31">
        <v>345</v>
      </c>
      <c r="B118" s="78" t="s">
        <v>901</v>
      </c>
      <c r="C118" s="31" t="s">
        <v>743</v>
      </c>
      <c r="D118" s="31" t="s">
        <v>744</v>
      </c>
      <c r="E118" s="31" t="s">
        <v>745</v>
      </c>
      <c r="F118" s="153">
        <v>8</v>
      </c>
      <c r="G118" s="107">
        <v>11942</v>
      </c>
      <c r="H118" s="173">
        <f t="shared" si="103"/>
        <v>0.19999999999999998</v>
      </c>
      <c r="I118" s="131">
        <v>9553.6</v>
      </c>
      <c r="J118" s="228">
        <v>4</v>
      </c>
      <c r="K118" s="226"/>
      <c r="L118" s="226">
        <v>0</v>
      </c>
      <c r="M118" s="228"/>
      <c r="N118" s="232"/>
      <c r="O118" s="226"/>
      <c r="P118" s="226"/>
      <c r="Q118" s="226">
        <v>1</v>
      </c>
      <c r="R118" s="226">
        <v>2</v>
      </c>
      <c r="S118" s="226"/>
      <c r="T118" s="226">
        <v>2</v>
      </c>
      <c r="U118" s="226">
        <v>1</v>
      </c>
      <c r="V118" s="226">
        <v>1</v>
      </c>
      <c r="W118" s="226"/>
      <c r="X118" s="226">
        <v>1</v>
      </c>
      <c r="Y118" s="226"/>
      <c r="Z118" s="226"/>
      <c r="AA118" s="226">
        <v>2</v>
      </c>
      <c r="AB118" s="226">
        <v>1</v>
      </c>
      <c r="AC118" s="226">
        <v>1</v>
      </c>
      <c r="AD118" s="226">
        <v>1</v>
      </c>
      <c r="AE118" s="226">
        <v>1</v>
      </c>
      <c r="AF118" s="226"/>
      <c r="AG118" s="226">
        <v>1</v>
      </c>
      <c r="AH118" s="226"/>
      <c r="AI118" s="226"/>
      <c r="AJ118" s="184">
        <f t="shared" si="138"/>
        <v>19</v>
      </c>
      <c r="AK118" s="188"/>
      <c r="AL118" s="104">
        <f t="shared" si="104"/>
        <v>181518.4</v>
      </c>
      <c r="AM118" s="104">
        <f t="shared" si="105"/>
        <v>9553.5999999999476</v>
      </c>
      <c r="AN118" s="103">
        <f t="shared" si="106"/>
        <v>171964.80000000005</v>
      </c>
      <c r="AO118" s="172"/>
      <c r="AP118" s="104">
        <f t="shared" ref="AP118:BO118" si="154">J118*$I$118</f>
        <v>38214.400000000001</v>
      </c>
      <c r="AQ118" s="104">
        <f t="shared" si="154"/>
        <v>0</v>
      </c>
      <c r="AR118" s="104">
        <f t="shared" si="154"/>
        <v>0</v>
      </c>
      <c r="AS118" s="104">
        <f t="shared" si="154"/>
        <v>0</v>
      </c>
      <c r="AT118" s="104">
        <f t="shared" si="154"/>
        <v>0</v>
      </c>
      <c r="AU118" s="104">
        <f t="shared" si="154"/>
        <v>0</v>
      </c>
      <c r="AV118" s="104">
        <f t="shared" si="154"/>
        <v>0</v>
      </c>
      <c r="AW118" s="104">
        <f t="shared" si="154"/>
        <v>9553.6</v>
      </c>
      <c r="AX118" s="104">
        <f t="shared" si="154"/>
        <v>19107.2</v>
      </c>
      <c r="AY118" s="104">
        <f t="shared" si="154"/>
        <v>0</v>
      </c>
      <c r="AZ118" s="104">
        <f t="shared" si="154"/>
        <v>19107.2</v>
      </c>
      <c r="BA118" s="104">
        <f t="shared" si="154"/>
        <v>9553.6</v>
      </c>
      <c r="BB118" s="104">
        <f t="shared" si="154"/>
        <v>9553.6</v>
      </c>
      <c r="BC118" s="104">
        <f t="shared" si="154"/>
        <v>0</v>
      </c>
      <c r="BD118" s="104">
        <f t="shared" si="154"/>
        <v>9553.6</v>
      </c>
      <c r="BE118" s="104">
        <f t="shared" si="154"/>
        <v>0</v>
      </c>
      <c r="BF118" s="104">
        <f t="shared" si="154"/>
        <v>0</v>
      </c>
      <c r="BG118" s="104">
        <f t="shared" si="154"/>
        <v>19107.2</v>
      </c>
      <c r="BH118" s="104">
        <f t="shared" si="154"/>
        <v>9553.6</v>
      </c>
      <c r="BI118" s="104">
        <f t="shared" si="154"/>
        <v>9553.6</v>
      </c>
      <c r="BJ118" s="104">
        <f t="shared" si="154"/>
        <v>9553.6</v>
      </c>
      <c r="BK118" s="104">
        <f t="shared" si="154"/>
        <v>9553.6</v>
      </c>
      <c r="BL118" s="104">
        <f t="shared" si="154"/>
        <v>0</v>
      </c>
      <c r="BM118" s="104">
        <f t="shared" si="154"/>
        <v>9553.6</v>
      </c>
      <c r="BN118" s="104">
        <f t="shared" si="154"/>
        <v>0</v>
      </c>
      <c r="BO118" s="104">
        <f t="shared" si="154"/>
        <v>0</v>
      </c>
      <c r="BP118" s="104">
        <f t="shared" si="140"/>
        <v>181518.40000000005</v>
      </c>
    </row>
    <row r="119" spans="1:68" ht="240" hidden="1" x14ac:dyDescent="0.25">
      <c r="A119" s="31">
        <v>346</v>
      </c>
      <c r="B119" s="78" t="s">
        <v>901</v>
      </c>
      <c r="C119" s="31" t="s">
        <v>746</v>
      </c>
      <c r="D119" s="31" t="s">
        <v>747</v>
      </c>
      <c r="E119" s="31" t="s">
        <v>148</v>
      </c>
      <c r="F119" s="153">
        <v>8</v>
      </c>
      <c r="G119" s="107">
        <v>22478</v>
      </c>
      <c r="H119" s="173">
        <f t="shared" si="103"/>
        <v>0.19999999999999993</v>
      </c>
      <c r="I119" s="131">
        <v>17982.400000000001</v>
      </c>
      <c r="J119" s="226"/>
      <c r="K119" s="226"/>
      <c r="L119" s="226"/>
      <c r="M119" s="226"/>
      <c r="N119" s="233"/>
      <c r="O119" s="226"/>
      <c r="P119" s="226"/>
      <c r="Q119" s="226"/>
      <c r="R119" s="226"/>
      <c r="S119" s="226"/>
      <c r="T119" s="226"/>
      <c r="U119" s="226"/>
      <c r="V119" s="226"/>
      <c r="W119" s="226"/>
      <c r="X119" s="226"/>
      <c r="Y119" s="226"/>
      <c r="Z119" s="226"/>
      <c r="AA119" s="226"/>
      <c r="AB119" s="226"/>
      <c r="AC119" s="226"/>
      <c r="AD119" s="226"/>
      <c r="AE119" s="226"/>
      <c r="AF119" s="226"/>
      <c r="AG119" s="226"/>
      <c r="AH119" s="226"/>
      <c r="AI119" s="226"/>
      <c r="AJ119" s="184">
        <f t="shared" si="138"/>
        <v>0</v>
      </c>
      <c r="AK119" s="188"/>
      <c r="AL119" s="104">
        <f t="shared" si="104"/>
        <v>0</v>
      </c>
      <c r="AM119" s="104">
        <f t="shared" si="105"/>
        <v>0</v>
      </c>
      <c r="AN119" s="103">
        <f t="shared" si="106"/>
        <v>0</v>
      </c>
      <c r="AO119" s="172"/>
      <c r="AP119" s="104">
        <f t="shared" ref="AP119:BO119" si="155">J119*$I$119</f>
        <v>0</v>
      </c>
      <c r="AQ119" s="104">
        <f t="shared" si="155"/>
        <v>0</v>
      </c>
      <c r="AR119" s="104">
        <f t="shared" si="155"/>
        <v>0</v>
      </c>
      <c r="AS119" s="104">
        <f t="shared" si="155"/>
        <v>0</v>
      </c>
      <c r="AT119" s="104">
        <f t="shared" si="155"/>
        <v>0</v>
      </c>
      <c r="AU119" s="104">
        <f t="shared" si="155"/>
        <v>0</v>
      </c>
      <c r="AV119" s="104">
        <f t="shared" si="155"/>
        <v>0</v>
      </c>
      <c r="AW119" s="104">
        <f t="shared" si="155"/>
        <v>0</v>
      </c>
      <c r="AX119" s="104">
        <f t="shared" si="155"/>
        <v>0</v>
      </c>
      <c r="AY119" s="104">
        <f t="shared" si="155"/>
        <v>0</v>
      </c>
      <c r="AZ119" s="104">
        <f t="shared" si="155"/>
        <v>0</v>
      </c>
      <c r="BA119" s="104">
        <f t="shared" si="155"/>
        <v>0</v>
      </c>
      <c r="BB119" s="104">
        <f t="shared" si="155"/>
        <v>0</v>
      </c>
      <c r="BC119" s="104">
        <f t="shared" si="155"/>
        <v>0</v>
      </c>
      <c r="BD119" s="104">
        <f t="shared" si="155"/>
        <v>0</v>
      </c>
      <c r="BE119" s="104">
        <f t="shared" si="155"/>
        <v>0</v>
      </c>
      <c r="BF119" s="104">
        <f t="shared" si="155"/>
        <v>0</v>
      </c>
      <c r="BG119" s="104">
        <f t="shared" si="155"/>
        <v>0</v>
      </c>
      <c r="BH119" s="104">
        <f t="shared" si="155"/>
        <v>0</v>
      </c>
      <c r="BI119" s="104">
        <f t="shared" si="155"/>
        <v>0</v>
      </c>
      <c r="BJ119" s="104">
        <f t="shared" si="155"/>
        <v>0</v>
      </c>
      <c r="BK119" s="104">
        <f t="shared" si="155"/>
        <v>0</v>
      </c>
      <c r="BL119" s="104">
        <f t="shared" si="155"/>
        <v>0</v>
      </c>
      <c r="BM119" s="104">
        <f t="shared" si="155"/>
        <v>0</v>
      </c>
      <c r="BN119" s="104">
        <f t="shared" si="155"/>
        <v>0</v>
      </c>
      <c r="BO119" s="104">
        <f t="shared" si="155"/>
        <v>0</v>
      </c>
      <c r="BP119" s="104">
        <f t="shared" si="140"/>
        <v>0</v>
      </c>
    </row>
    <row r="120" spans="1:68" ht="225" x14ac:dyDescent="0.25">
      <c r="A120" s="31">
        <v>347</v>
      </c>
      <c r="B120" s="78" t="s">
        <v>900</v>
      </c>
      <c r="C120" s="31" t="s">
        <v>748</v>
      </c>
      <c r="D120" s="31" t="s">
        <v>749</v>
      </c>
      <c r="E120" s="31" t="s">
        <v>148</v>
      </c>
      <c r="F120" s="153">
        <v>13</v>
      </c>
      <c r="G120" s="107">
        <v>21073</v>
      </c>
      <c r="H120" s="173">
        <f t="shared" si="103"/>
        <v>0.19999999999999993</v>
      </c>
      <c r="I120" s="131">
        <v>16858.400000000001</v>
      </c>
      <c r="J120" s="226">
        <v>0</v>
      </c>
      <c r="K120" s="226"/>
      <c r="L120" s="226"/>
      <c r="M120" s="226"/>
      <c r="N120" s="233">
        <v>0</v>
      </c>
      <c r="O120" s="226"/>
      <c r="P120" s="226"/>
      <c r="Q120" s="226"/>
      <c r="R120" s="226"/>
      <c r="S120" s="226"/>
      <c r="T120" s="226">
        <v>1</v>
      </c>
      <c r="U120" s="226">
        <v>1</v>
      </c>
      <c r="V120" s="226"/>
      <c r="W120" s="226"/>
      <c r="X120" s="226"/>
      <c r="Y120" s="226"/>
      <c r="Z120" s="226"/>
      <c r="AA120" s="226"/>
      <c r="AB120" s="226"/>
      <c r="AC120" s="226"/>
      <c r="AD120" s="226"/>
      <c r="AE120" s="226"/>
      <c r="AF120" s="226"/>
      <c r="AG120" s="226"/>
      <c r="AH120" s="226"/>
      <c r="AI120" s="226"/>
      <c r="AJ120" s="184">
        <f t="shared" si="138"/>
        <v>2</v>
      </c>
      <c r="AK120" s="188"/>
      <c r="AL120" s="104">
        <f t="shared" si="104"/>
        <v>33716.800000000003</v>
      </c>
      <c r="AM120" s="104">
        <f t="shared" si="105"/>
        <v>0</v>
      </c>
      <c r="AN120" s="103">
        <f t="shared" si="106"/>
        <v>33716.800000000003</v>
      </c>
      <c r="AO120" s="172"/>
      <c r="AP120" s="104">
        <f t="shared" ref="AP120:BO120" si="156">J120*$I$120</f>
        <v>0</v>
      </c>
      <c r="AQ120" s="104">
        <f t="shared" si="156"/>
        <v>0</v>
      </c>
      <c r="AR120" s="104">
        <f t="shared" si="156"/>
        <v>0</v>
      </c>
      <c r="AS120" s="104">
        <f t="shared" si="156"/>
        <v>0</v>
      </c>
      <c r="AT120" s="104">
        <f t="shared" si="156"/>
        <v>0</v>
      </c>
      <c r="AU120" s="104">
        <f t="shared" si="156"/>
        <v>0</v>
      </c>
      <c r="AV120" s="104">
        <f t="shared" si="156"/>
        <v>0</v>
      </c>
      <c r="AW120" s="104">
        <f t="shared" si="156"/>
        <v>0</v>
      </c>
      <c r="AX120" s="104">
        <f t="shared" si="156"/>
        <v>0</v>
      </c>
      <c r="AY120" s="104">
        <f t="shared" si="156"/>
        <v>0</v>
      </c>
      <c r="AZ120" s="104">
        <f t="shared" si="156"/>
        <v>16858.400000000001</v>
      </c>
      <c r="BA120" s="104">
        <f t="shared" si="156"/>
        <v>16858.400000000001</v>
      </c>
      <c r="BB120" s="104">
        <f t="shared" si="156"/>
        <v>0</v>
      </c>
      <c r="BC120" s="104">
        <f t="shared" si="156"/>
        <v>0</v>
      </c>
      <c r="BD120" s="104">
        <f t="shared" si="156"/>
        <v>0</v>
      </c>
      <c r="BE120" s="104">
        <f t="shared" si="156"/>
        <v>0</v>
      </c>
      <c r="BF120" s="104">
        <f t="shared" si="156"/>
        <v>0</v>
      </c>
      <c r="BG120" s="104">
        <f t="shared" si="156"/>
        <v>0</v>
      </c>
      <c r="BH120" s="104">
        <f t="shared" si="156"/>
        <v>0</v>
      </c>
      <c r="BI120" s="104">
        <f t="shared" si="156"/>
        <v>0</v>
      </c>
      <c r="BJ120" s="104">
        <f t="shared" si="156"/>
        <v>0</v>
      </c>
      <c r="BK120" s="104">
        <f t="shared" si="156"/>
        <v>0</v>
      </c>
      <c r="BL120" s="104">
        <f t="shared" si="156"/>
        <v>0</v>
      </c>
      <c r="BM120" s="104">
        <f t="shared" si="156"/>
        <v>0</v>
      </c>
      <c r="BN120" s="104">
        <f t="shared" si="156"/>
        <v>0</v>
      </c>
      <c r="BO120" s="104">
        <f t="shared" si="156"/>
        <v>0</v>
      </c>
      <c r="BP120" s="104">
        <f t="shared" si="140"/>
        <v>33716.800000000003</v>
      </c>
    </row>
    <row r="121" spans="1:68" ht="210" hidden="1" x14ac:dyDescent="0.25">
      <c r="A121" s="31">
        <v>348</v>
      </c>
      <c r="B121" s="78" t="s">
        <v>900</v>
      </c>
      <c r="C121" s="31" t="s">
        <v>750</v>
      </c>
      <c r="D121" s="31" t="s">
        <v>751</v>
      </c>
      <c r="E121" s="31" t="s">
        <v>148</v>
      </c>
      <c r="F121" s="153">
        <v>5</v>
      </c>
      <c r="G121" s="107">
        <v>19668</v>
      </c>
      <c r="H121" s="173">
        <f t="shared" si="103"/>
        <v>0.2</v>
      </c>
      <c r="I121" s="131">
        <v>15734.4</v>
      </c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84">
        <f t="shared" si="138"/>
        <v>0</v>
      </c>
      <c r="AK121" s="188"/>
      <c r="AL121" s="104">
        <f t="shared" si="104"/>
        <v>0</v>
      </c>
      <c r="AM121" s="104">
        <f t="shared" si="105"/>
        <v>0</v>
      </c>
      <c r="AN121" s="103">
        <f t="shared" si="106"/>
        <v>0</v>
      </c>
      <c r="AO121" s="172"/>
      <c r="AP121" s="104">
        <f t="shared" ref="AP121:BO121" si="157">J121*$I$121</f>
        <v>0</v>
      </c>
      <c r="AQ121" s="104">
        <f t="shared" si="157"/>
        <v>0</v>
      </c>
      <c r="AR121" s="104">
        <f t="shared" si="157"/>
        <v>0</v>
      </c>
      <c r="AS121" s="104">
        <f t="shared" si="157"/>
        <v>0</v>
      </c>
      <c r="AT121" s="104">
        <f t="shared" si="157"/>
        <v>0</v>
      </c>
      <c r="AU121" s="104">
        <f t="shared" si="157"/>
        <v>0</v>
      </c>
      <c r="AV121" s="104">
        <f t="shared" si="157"/>
        <v>0</v>
      </c>
      <c r="AW121" s="104">
        <f t="shared" si="157"/>
        <v>0</v>
      </c>
      <c r="AX121" s="104">
        <f t="shared" si="157"/>
        <v>0</v>
      </c>
      <c r="AY121" s="104">
        <f t="shared" si="157"/>
        <v>0</v>
      </c>
      <c r="AZ121" s="104">
        <f t="shared" si="157"/>
        <v>0</v>
      </c>
      <c r="BA121" s="104">
        <f t="shared" si="157"/>
        <v>0</v>
      </c>
      <c r="BB121" s="104">
        <f t="shared" si="157"/>
        <v>0</v>
      </c>
      <c r="BC121" s="104">
        <f t="shared" si="157"/>
        <v>0</v>
      </c>
      <c r="BD121" s="104">
        <f t="shared" si="157"/>
        <v>0</v>
      </c>
      <c r="BE121" s="104">
        <f t="shared" si="157"/>
        <v>0</v>
      </c>
      <c r="BF121" s="104">
        <f t="shared" si="157"/>
        <v>0</v>
      </c>
      <c r="BG121" s="104">
        <f t="shared" si="157"/>
        <v>0</v>
      </c>
      <c r="BH121" s="104">
        <f t="shared" si="157"/>
        <v>0</v>
      </c>
      <c r="BI121" s="104">
        <f t="shared" si="157"/>
        <v>0</v>
      </c>
      <c r="BJ121" s="104">
        <f t="shared" si="157"/>
        <v>0</v>
      </c>
      <c r="BK121" s="104">
        <f t="shared" si="157"/>
        <v>0</v>
      </c>
      <c r="BL121" s="104">
        <f t="shared" si="157"/>
        <v>0</v>
      </c>
      <c r="BM121" s="104">
        <f t="shared" si="157"/>
        <v>0</v>
      </c>
      <c r="BN121" s="104">
        <f t="shared" si="157"/>
        <v>0</v>
      </c>
      <c r="BO121" s="104">
        <f t="shared" si="157"/>
        <v>0</v>
      </c>
      <c r="BP121" s="104">
        <f t="shared" si="140"/>
        <v>0</v>
      </c>
    </row>
    <row r="122" spans="1:68" ht="195" hidden="1" x14ac:dyDescent="0.25">
      <c r="A122" s="31">
        <v>349</v>
      </c>
      <c r="B122" s="78" t="s">
        <v>900</v>
      </c>
      <c r="C122" s="31" t="s">
        <v>752</v>
      </c>
      <c r="D122" s="31" t="s">
        <v>753</v>
      </c>
      <c r="E122" s="31" t="s">
        <v>148</v>
      </c>
      <c r="F122" s="153">
        <v>0</v>
      </c>
      <c r="G122" s="107">
        <v>30907</v>
      </c>
      <c r="H122" s="173">
        <f t="shared" si="103"/>
        <v>1</v>
      </c>
      <c r="I122" s="131">
        <v>0</v>
      </c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84">
        <f t="shared" si="138"/>
        <v>0</v>
      </c>
      <c r="AK122" s="188"/>
      <c r="AL122" s="104">
        <f t="shared" si="104"/>
        <v>0</v>
      </c>
      <c r="AM122" s="104">
        <f t="shared" si="105"/>
        <v>0</v>
      </c>
      <c r="AN122" s="103">
        <f t="shared" si="106"/>
        <v>0</v>
      </c>
      <c r="AO122" s="172"/>
      <c r="AP122" s="104">
        <f t="shared" ref="AP122:BO122" si="158">J122*$I$122</f>
        <v>0</v>
      </c>
      <c r="AQ122" s="104">
        <f t="shared" si="158"/>
        <v>0</v>
      </c>
      <c r="AR122" s="104">
        <f t="shared" si="158"/>
        <v>0</v>
      </c>
      <c r="AS122" s="104">
        <f t="shared" si="158"/>
        <v>0</v>
      </c>
      <c r="AT122" s="104">
        <f t="shared" si="158"/>
        <v>0</v>
      </c>
      <c r="AU122" s="104">
        <f t="shared" si="158"/>
        <v>0</v>
      </c>
      <c r="AV122" s="104">
        <f t="shared" si="158"/>
        <v>0</v>
      </c>
      <c r="AW122" s="104">
        <f t="shared" si="158"/>
        <v>0</v>
      </c>
      <c r="AX122" s="104">
        <f t="shared" si="158"/>
        <v>0</v>
      </c>
      <c r="AY122" s="104">
        <f t="shared" si="158"/>
        <v>0</v>
      </c>
      <c r="AZ122" s="104">
        <f t="shared" si="158"/>
        <v>0</v>
      </c>
      <c r="BA122" s="104">
        <f t="shared" si="158"/>
        <v>0</v>
      </c>
      <c r="BB122" s="104">
        <f t="shared" si="158"/>
        <v>0</v>
      </c>
      <c r="BC122" s="104">
        <f t="shared" si="158"/>
        <v>0</v>
      </c>
      <c r="BD122" s="104">
        <f t="shared" si="158"/>
        <v>0</v>
      </c>
      <c r="BE122" s="104">
        <f t="shared" si="158"/>
        <v>0</v>
      </c>
      <c r="BF122" s="104">
        <f t="shared" si="158"/>
        <v>0</v>
      </c>
      <c r="BG122" s="104">
        <f t="shared" si="158"/>
        <v>0</v>
      </c>
      <c r="BH122" s="104">
        <f t="shared" si="158"/>
        <v>0</v>
      </c>
      <c r="BI122" s="104">
        <f t="shared" si="158"/>
        <v>0</v>
      </c>
      <c r="BJ122" s="104">
        <f t="shared" si="158"/>
        <v>0</v>
      </c>
      <c r="BK122" s="104">
        <f t="shared" si="158"/>
        <v>0</v>
      </c>
      <c r="BL122" s="104">
        <f t="shared" si="158"/>
        <v>0</v>
      </c>
      <c r="BM122" s="104">
        <f t="shared" si="158"/>
        <v>0</v>
      </c>
      <c r="BN122" s="104">
        <f t="shared" si="158"/>
        <v>0</v>
      </c>
      <c r="BO122" s="104">
        <f t="shared" si="158"/>
        <v>0</v>
      </c>
      <c r="BP122" s="104">
        <f t="shared" si="140"/>
        <v>0</v>
      </c>
    </row>
    <row r="123" spans="1:68" ht="120" hidden="1" x14ac:dyDescent="0.25">
      <c r="A123" s="31">
        <v>350</v>
      </c>
      <c r="B123" s="78" t="s">
        <v>900</v>
      </c>
      <c r="C123" s="31" t="s">
        <v>754</v>
      </c>
      <c r="D123" s="31" t="s">
        <v>755</v>
      </c>
      <c r="E123" s="31" t="s">
        <v>148</v>
      </c>
      <c r="F123" s="153">
        <v>0</v>
      </c>
      <c r="G123" s="107">
        <v>18537</v>
      </c>
      <c r="H123" s="173">
        <f t="shared" si="103"/>
        <v>1</v>
      </c>
      <c r="I123" s="131">
        <v>0</v>
      </c>
      <c r="J123" s="226"/>
      <c r="K123" s="226"/>
      <c r="L123" s="226"/>
      <c r="M123" s="226"/>
      <c r="N123" s="226"/>
      <c r="O123" s="226"/>
      <c r="P123" s="226"/>
      <c r="Q123" s="226"/>
      <c r="R123" s="226"/>
      <c r="S123" s="232"/>
      <c r="T123" s="226"/>
      <c r="U123" s="226"/>
      <c r="V123" s="232"/>
      <c r="W123" s="232"/>
      <c r="X123" s="232"/>
      <c r="Y123" s="226"/>
      <c r="Z123" s="226"/>
      <c r="AA123" s="226"/>
      <c r="AB123" s="226"/>
      <c r="AC123" s="226"/>
      <c r="AD123" s="226"/>
      <c r="AE123" s="226"/>
      <c r="AF123" s="226"/>
      <c r="AG123" s="226"/>
      <c r="AH123" s="226"/>
      <c r="AI123" s="232"/>
      <c r="AJ123" s="184">
        <f t="shared" si="138"/>
        <v>0</v>
      </c>
      <c r="AK123" s="188"/>
      <c r="AL123" s="104">
        <f t="shared" si="104"/>
        <v>0</v>
      </c>
      <c r="AM123" s="104">
        <f t="shared" si="105"/>
        <v>0</v>
      </c>
      <c r="AN123" s="103">
        <f t="shared" si="106"/>
        <v>0</v>
      </c>
      <c r="AO123" s="172"/>
      <c r="AP123" s="104">
        <f t="shared" ref="AP123:BO123" si="159">J123*$I$123</f>
        <v>0</v>
      </c>
      <c r="AQ123" s="104">
        <f t="shared" si="159"/>
        <v>0</v>
      </c>
      <c r="AR123" s="104">
        <f t="shared" si="159"/>
        <v>0</v>
      </c>
      <c r="AS123" s="104">
        <f t="shared" si="159"/>
        <v>0</v>
      </c>
      <c r="AT123" s="104">
        <f t="shared" si="159"/>
        <v>0</v>
      </c>
      <c r="AU123" s="104">
        <f t="shared" si="159"/>
        <v>0</v>
      </c>
      <c r="AV123" s="104">
        <f t="shared" si="159"/>
        <v>0</v>
      </c>
      <c r="AW123" s="104">
        <f t="shared" si="159"/>
        <v>0</v>
      </c>
      <c r="AX123" s="104">
        <f t="shared" si="159"/>
        <v>0</v>
      </c>
      <c r="AY123" s="104">
        <f t="shared" si="159"/>
        <v>0</v>
      </c>
      <c r="AZ123" s="104">
        <f t="shared" si="159"/>
        <v>0</v>
      </c>
      <c r="BA123" s="104">
        <f t="shared" si="159"/>
        <v>0</v>
      </c>
      <c r="BB123" s="104">
        <f t="shared" si="159"/>
        <v>0</v>
      </c>
      <c r="BC123" s="104">
        <f t="shared" si="159"/>
        <v>0</v>
      </c>
      <c r="BD123" s="104">
        <f t="shared" si="159"/>
        <v>0</v>
      </c>
      <c r="BE123" s="104">
        <f t="shared" si="159"/>
        <v>0</v>
      </c>
      <c r="BF123" s="104">
        <f t="shared" si="159"/>
        <v>0</v>
      </c>
      <c r="BG123" s="104">
        <f t="shared" si="159"/>
        <v>0</v>
      </c>
      <c r="BH123" s="104">
        <f t="shared" si="159"/>
        <v>0</v>
      </c>
      <c r="BI123" s="104">
        <f t="shared" si="159"/>
        <v>0</v>
      </c>
      <c r="BJ123" s="104">
        <f t="shared" si="159"/>
        <v>0</v>
      </c>
      <c r="BK123" s="104">
        <f t="shared" si="159"/>
        <v>0</v>
      </c>
      <c r="BL123" s="104">
        <f t="shared" si="159"/>
        <v>0</v>
      </c>
      <c r="BM123" s="104">
        <f t="shared" si="159"/>
        <v>0</v>
      </c>
      <c r="BN123" s="104">
        <f t="shared" si="159"/>
        <v>0</v>
      </c>
      <c r="BO123" s="104">
        <f t="shared" si="159"/>
        <v>0</v>
      </c>
      <c r="BP123" s="104">
        <f t="shared" si="140"/>
        <v>0</v>
      </c>
    </row>
    <row r="124" spans="1:68" ht="195" hidden="1" x14ac:dyDescent="0.25">
      <c r="A124" s="31">
        <v>351</v>
      </c>
      <c r="B124" s="78" t="s">
        <v>900</v>
      </c>
      <c r="C124" s="31" t="s">
        <v>756</v>
      </c>
      <c r="D124" s="31" t="s">
        <v>757</v>
      </c>
      <c r="E124" s="31" t="s">
        <v>148</v>
      </c>
      <c r="F124" s="153">
        <v>1</v>
      </c>
      <c r="G124" s="107">
        <v>18263</v>
      </c>
      <c r="H124" s="173">
        <f t="shared" si="103"/>
        <v>0.2</v>
      </c>
      <c r="I124" s="131">
        <v>14610.4</v>
      </c>
      <c r="J124" s="226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6"/>
      <c r="X124" s="226"/>
      <c r="Y124" s="226"/>
      <c r="Z124" s="226"/>
      <c r="AA124" s="226"/>
      <c r="AB124" s="226"/>
      <c r="AC124" s="226"/>
      <c r="AD124" s="226"/>
      <c r="AE124" s="226"/>
      <c r="AF124" s="226"/>
      <c r="AG124" s="226"/>
      <c r="AH124" s="226"/>
      <c r="AI124" s="226"/>
      <c r="AJ124" s="184">
        <f t="shared" si="138"/>
        <v>0</v>
      </c>
      <c r="AK124" s="188"/>
      <c r="AL124" s="104">
        <f t="shared" si="104"/>
        <v>0</v>
      </c>
      <c r="AM124" s="104">
        <f t="shared" si="105"/>
        <v>0</v>
      </c>
      <c r="AN124" s="103">
        <f t="shared" si="106"/>
        <v>0</v>
      </c>
      <c r="AO124" s="172"/>
      <c r="AP124" s="104">
        <f t="shared" ref="AP124:BO124" si="160">J124*$I$124</f>
        <v>0</v>
      </c>
      <c r="AQ124" s="104">
        <f t="shared" si="160"/>
        <v>0</v>
      </c>
      <c r="AR124" s="104">
        <f t="shared" si="160"/>
        <v>0</v>
      </c>
      <c r="AS124" s="104">
        <f t="shared" si="160"/>
        <v>0</v>
      </c>
      <c r="AT124" s="104">
        <f t="shared" si="160"/>
        <v>0</v>
      </c>
      <c r="AU124" s="104">
        <f t="shared" si="160"/>
        <v>0</v>
      </c>
      <c r="AV124" s="104">
        <f t="shared" si="160"/>
        <v>0</v>
      </c>
      <c r="AW124" s="104">
        <f t="shared" si="160"/>
        <v>0</v>
      </c>
      <c r="AX124" s="104">
        <f t="shared" si="160"/>
        <v>0</v>
      </c>
      <c r="AY124" s="104">
        <f t="shared" si="160"/>
        <v>0</v>
      </c>
      <c r="AZ124" s="104">
        <f t="shared" si="160"/>
        <v>0</v>
      </c>
      <c r="BA124" s="104">
        <f t="shared" si="160"/>
        <v>0</v>
      </c>
      <c r="BB124" s="104">
        <f t="shared" si="160"/>
        <v>0</v>
      </c>
      <c r="BC124" s="104">
        <f t="shared" si="160"/>
        <v>0</v>
      </c>
      <c r="BD124" s="104">
        <f t="shared" si="160"/>
        <v>0</v>
      </c>
      <c r="BE124" s="104">
        <f t="shared" si="160"/>
        <v>0</v>
      </c>
      <c r="BF124" s="104">
        <f t="shared" si="160"/>
        <v>0</v>
      </c>
      <c r="BG124" s="104">
        <f t="shared" si="160"/>
        <v>0</v>
      </c>
      <c r="BH124" s="104">
        <f t="shared" si="160"/>
        <v>0</v>
      </c>
      <c r="BI124" s="104">
        <f t="shared" si="160"/>
        <v>0</v>
      </c>
      <c r="BJ124" s="104">
        <f t="shared" si="160"/>
        <v>0</v>
      </c>
      <c r="BK124" s="104">
        <f t="shared" si="160"/>
        <v>0</v>
      </c>
      <c r="BL124" s="104">
        <f t="shared" si="160"/>
        <v>0</v>
      </c>
      <c r="BM124" s="104">
        <f t="shared" si="160"/>
        <v>0</v>
      </c>
      <c r="BN124" s="104">
        <f t="shared" si="160"/>
        <v>0</v>
      </c>
      <c r="BO124" s="104">
        <f t="shared" si="160"/>
        <v>0</v>
      </c>
      <c r="BP124" s="104">
        <f t="shared" si="140"/>
        <v>0</v>
      </c>
    </row>
    <row r="125" spans="1:68" ht="255" hidden="1" x14ac:dyDescent="0.25">
      <c r="A125" s="31">
        <v>352</v>
      </c>
      <c r="B125" s="78" t="s">
        <v>900</v>
      </c>
      <c r="C125" s="31" t="s">
        <v>758</v>
      </c>
      <c r="D125" s="31" t="s">
        <v>759</v>
      </c>
      <c r="E125" s="31" t="s">
        <v>148</v>
      </c>
      <c r="F125" s="153">
        <v>0</v>
      </c>
      <c r="G125" s="107">
        <v>2439</v>
      </c>
      <c r="H125" s="173">
        <f t="shared" si="103"/>
        <v>1</v>
      </c>
      <c r="I125" s="131">
        <v>0</v>
      </c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84">
        <f t="shared" si="138"/>
        <v>0</v>
      </c>
      <c r="AK125" s="188"/>
      <c r="AL125" s="104">
        <f t="shared" si="104"/>
        <v>0</v>
      </c>
      <c r="AM125" s="104">
        <f t="shared" si="105"/>
        <v>0</v>
      </c>
      <c r="AN125" s="103">
        <f t="shared" si="106"/>
        <v>0</v>
      </c>
      <c r="AO125" s="172"/>
      <c r="AP125" s="104">
        <f t="shared" ref="AP125:BO125" si="161">J125*$I$125</f>
        <v>0</v>
      </c>
      <c r="AQ125" s="104">
        <f t="shared" si="161"/>
        <v>0</v>
      </c>
      <c r="AR125" s="104">
        <f t="shared" si="161"/>
        <v>0</v>
      </c>
      <c r="AS125" s="104">
        <f t="shared" si="161"/>
        <v>0</v>
      </c>
      <c r="AT125" s="104">
        <f t="shared" si="161"/>
        <v>0</v>
      </c>
      <c r="AU125" s="104">
        <f t="shared" si="161"/>
        <v>0</v>
      </c>
      <c r="AV125" s="104">
        <f t="shared" si="161"/>
        <v>0</v>
      </c>
      <c r="AW125" s="104">
        <f t="shared" si="161"/>
        <v>0</v>
      </c>
      <c r="AX125" s="104">
        <f t="shared" si="161"/>
        <v>0</v>
      </c>
      <c r="AY125" s="104">
        <f t="shared" si="161"/>
        <v>0</v>
      </c>
      <c r="AZ125" s="104">
        <f t="shared" si="161"/>
        <v>0</v>
      </c>
      <c r="BA125" s="104">
        <f t="shared" si="161"/>
        <v>0</v>
      </c>
      <c r="BB125" s="104">
        <f t="shared" si="161"/>
        <v>0</v>
      </c>
      <c r="BC125" s="104">
        <f t="shared" si="161"/>
        <v>0</v>
      </c>
      <c r="BD125" s="104">
        <f t="shared" si="161"/>
        <v>0</v>
      </c>
      <c r="BE125" s="104">
        <f t="shared" si="161"/>
        <v>0</v>
      </c>
      <c r="BF125" s="104">
        <f t="shared" si="161"/>
        <v>0</v>
      </c>
      <c r="BG125" s="104">
        <f t="shared" si="161"/>
        <v>0</v>
      </c>
      <c r="BH125" s="104">
        <f t="shared" si="161"/>
        <v>0</v>
      </c>
      <c r="BI125" s="104">
        <f t="shared" si="161"/>
        <v>0</v>
      </c>
      <c r="BJ125" s="104">
        <f t="shared" si="161"/>
        <v>0</v>
      </c>
      <c r="BK125" s="104">
        <f t="shared" si="161"/>
        <v>0</v>
      </c>
      <c r="BL125" s="104">
        <f t="shared" si="161"/>
        <v>0</v>
      </c>
      <c r="BM125" s="104">
        <f t="shared" si="161"/>
        <v>0</v>
      </c>
      <c r="BN125" s="104">
        <f t="shared" si="161"/>
        <v>0</v>
      </c>
      <c r="BO125" s="104">
        <f t="shared" si="161"/>
        <v>0</v>
      </c>
      <c r="BP125" s="104">
        <f t="shared" si="140"/>
        <v>0</v>
      </c>
    </row>
    <row r="126" spans="1:68" ht="240" hidden="1" x14ac:dyDescent="0.25">
      <c r="A126" s="31">
        <v>353</v>
      </c>
      <c r="B126" s="78" t="s">
        <v>900</v>
      </c>
      <c r="C126" s="31" t="s">
        <v>760</v>
      </c>
      <c r="D126" s="31" t="s">
        <v>761</v>
      </c>
      <c r="E126" s="31" t="s">
        <v>148</v>
      </c>
      <c r="F126" s="153">
        <v>0</v>
      </c>
      <c r="G126" s="107">
        <v>2439</v>
      </c>
      <c r="H126" s="173">
        <f t="shared" si="103"/>
        <v>1</v>
      </c>
      <c r="I126" s="131">
        <v>0</v>
      </c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84">
        <f t="shared" si="138"/>
        <v>0</v>
      </c>
      <c r="AK126" s="188"/>
      <c r="AL126" s="104">
        <f t="shared" si="104"/>
        <v>0</v>
      </c>
      <c r="AM126" s="104">
        <f t="shared" si="105"/>
        <v>0</v>
      </c>
      <c r="AN126" s="103">
        <f t="shared" si="106"/>
        <v>0</v>
      </c>
      <c r="AO126" s="172"/>
      <c r="AP126" s="104">
        <f t="shared" ref="AP126:BO126" si="162">J126*$I$126</f>
        <v>0</v>
      </c>
      <c r="AQ126" s="104">
        <f t="shared" si="162"/>
        <v>0</v>
      </c>
      <c r="AR126" s="104">
        <f t="shared" si="162"/>
        <v>0</v>
      </c>
      <c r="AS126" s="104">
        <f t="shared" si="162"/>
        <v>0</v>
      </c>
      <c r="AT126" s="104">
        <f t="shared" si="162"/>
        <v>0</v>
      </c>
      <c r="AU126" s="104">
        <f t="shared" si="162"/>
        <v>0</v>
      </c>
      <c r="AV126" s="104">
        <f t="shared" si="162"/>
        <v>0</v>
      </c>
      <c r="AW126" s="104">
        <f t="shared" si="162"/>
        <v>0</v>
      </c>
      <c r="AX126" s="104">
        <f t="shared" si="162"/>
        <v>0</v>
      </c>
      <c r="AY126" s="104">
        <f t="shared" si="162"/>
        <v>0</v>
      </c>
      <c r="AZ126" s="104">
        <f t="shared" si="162"/>
        <v>0</v>
      </c>
      <c r="BA126" s="104">
        <f t="shared" si="162"/>
        <v>0</v>
      </c>
      <c r="BB126" s="104">
        <f t="shared" si="162"/>
        <v>0</v>
      </c>
      <c r="BC126" s="104">
        <f t="shared" si="162"/>
        <v>0</v>
      </c>
      <c r="BD126" s="104">
        <f t="shared" si="162"/>
        <v>0</v>
      </c>
      <c r="BE126" s="104">
        <f t="shared" si="162"/>
        <v>0</v>
      </c>
      <c r="BF126" s="104">
        <f t="shared" si="162"/>
        <v>0</v>
      </c>
      <c r="BG126" s="104">
        <f t="shared" si="162"/>
        <v>0</v>
      </c>
      <c r="BH126" s="104">
        <f t="shared" si="162"/>
        <v>0</v>
      </c>
      <c r="BI126" s="104">
        <f t="shared" si="162"/>
        <v>0</v>
      </c>
      <c r="BJ126" s="104">
        <f t="shared" si="162"/>
        <v>0</v>
      </c>
      <c r="BK126" s="104">
        <f t="shared" si="162"/>
        <v>0</v>
      </c>
      <c r="BL126" s="104">
        <f t="shared" si="162"/>
        <v>0</v>
      </c>
      <c r="BM126" s="104">
        <f t="shared" si="162"/>
        <v>0</v>
      </c>
      <c r="BN126" s="104">
        <f t="shared" si="162"/>
        <v>0</v>
      </c>
      <c r="BO126" s="104">
        <f t="shared" si="162"/>
        <v>0</v>
      </c>
      <c r="BP126" s="104">
        <f t="shared" si="140"/>
        <v>0</v>
      </c>
    </row>
    <row r="127" spans="1:68" ht="255" hidden="1" x14ac:dyDescent="0.25">
      <c r="A127" s="31">
        <v>354</v>
      </c>
      <c r="B127" s="78" t="s">
        <v>900</v>
      </c>
      <c r="C127" s="31" t="s">
        <v>762</v>
      </c>
      <c r="D127" s="31" t="s">
        <v>763</v>
      </c>
      <c r="E127" s="31" t="s">
        <v>148</v>
      </c>
      <c r="F127" s="153">
        <v>0</v>
      </c>
      <c r="G127" s="107">
        <v>2439</v>
      </c>
      <c r="H127" s="173">
        <f t="shared" si="103"/>
        <v>1</v>
      </c>
      <c r="I127" s="131">
        <v>0</v>
      </c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84">
        <f t="shared" si="138"/>
        <v>0</v>
      </c>
      <c r="AK127" s="188"/>
      <c r="AL127" s="104">
        <f t="shared" si="104"/>
        <v>0</v>
      </c>
      <c r="AM127" s="104">
        <f t="shared" si="105"/>
        <v>0</v>
      </c>
      <c r="AN127" s="103">
        <f t="shared" si="106"/>
        <v>0</v>
      </c>
      <c r="AO127" s="172"/>
      <c r="AP127" s="104">
        <f t="shared" ref="AP127:BO127" si="163">J127*$I$127</f>
        <v>0</v>
      </c>
      <c r="AQ127" s="104">
        <f t="shared" si="163"/>
        <v>0</v>
      </c>
      <c r="AR127" s="104">
        <f t="shared" si="163"/>
        <v>0</v>
      </c>
      <c r="AS127" s="104">
        <f t="shared" si="163"/>
        <v>0</v>
      </c>
      <c r="AT127" s="104">
        <f t="shared" si="163"/>
        <v>0</v>
      </c>
      <c r="AU127" s="104">
        <f t="shared" si="163"/>
        <v>0</v>
      </c>
      <c r="AV127" s="104">
        <f t="shared" si="163"/>
        <v>0</v>
      </c>
      <c r="AW127" s="104">
        <f t="shared" si="163"/>
        <v>0</v>
      </c>
      <c r="AX127" s="104">
        <f t="shared" si="163"/>
        <v>0</v>
      </c>
      <c r="AY127" s="104">
        <f t="shared" si="163"/>
        <v>0</v>
      </c>
      <c r="AZ127" s="104">
        <f t="shared" si="163"/>
        <v>0</v>
      </c>
      <c r="BA127" s="104">
        <f t="shared" si="163"/>
        <v>0</v>
      </c>
      <c r="BB127" s="104">
        <f t="shared" si="163"/>
        <v>0</v>
      </c>
      <c r="BC127" s="104">
        <f t="shared" si="163"/>
        <v>0</v>
      </c>
      <c r="BD127" s="104">
        <f t="shared" si="163"/>
        <v>0</v>
      </c>
      <c r="BE127" s="104">
        <f t="shared" si="163"/>
        <v>0</v>
      </c>
      <c r="BF127" s="104">
        <f t="shared" si="163"/>
        <v>0</v>
      </c>
      <c r="BG127" s="104">
        <f t="shared" si="163"/>
        <v>0</v>
      </c>
      <c r="BH127" s="104">
        <f t="shared" si="163"/>
        <v>0</v>
      </c>
      <c r="BI127" s="104">
        <f t="shared" si="163"/>
        <v>0</v>
      </c>
      <c r="BJ127" s="104">
        <f t="shared" si="163"/>
        <v>0</v>
      </c>
      <c r="BK127" s="104">
        <f t="shared" si="163"/>
        <v>0</v>
      </c>
      <c r="BL127" s="104">
        <f t="shared" si="163"/>
        <v>0</v>
      </c>
      <c r="BM127" s="104">
        <f t="shared" si="163"/>
        <v>0</v>
      </c>
      <c r="BN127" s="104">
        <f t="shared" si="163"/>
        <v>0</v>
      </c>
      <c r="BO127" s="104">
        <f t="shared" si="163"/>
        <v>0</v>
      </c>
      <c r="BP127" s="104">
        <f t="shared" si="140"/>
        <v>0</v>
      </c>
    </row>
    <row r="128" spans="1:68" ht="345" hidden="1" x14ac:dyDescent="0.25">
      <c r="A128" s="31">
        <v>355</v>
      </c>
      <c r="B128" s="78" t="s">
        <v>900</v>
      </c>
      <c r="C128" s="31" t="s">
        <v>764</v>
      </c>
      <c r="D128" s="31" t="s">
        <v>765</v>
      </c>
      <c r="E128" s="31" t="s">
        <v>148</v>
      </c>
      <c r="F128" s="153">
        <v>0</v>
      </c>
      <c r="G128" s="107">
        <v>10007</v>
      </c>
      <c r="H128" s="173">
        <f t="shared" si="103"/>
        <v>1</v>
      </c>
      <c r="I128" s="131">
        <v>0</v>
      </c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84">
        <f t="shared" si="138"/>
        <v>0</v>
      </c>
      <c r="AK128" s="188"/>
      <c r="AL128" s="104">
        <f t="shared" si="104"/>
        <v>0</v>
      </c>
      <c r="AM128" s="104">
        <f t="shared" si="105"/>
        <v>0</v>
      </c>
      <c r="AN128" s="103">
        <f t="shared" si="106"/>
        <v>0</v>
      </c>
      <c r="AO128" s="172"/>
      <c r="AP128" s="104">
        <f t="shared" ref="AP128:BO128" si="164">J128*$I$128</f>
        <v>0</v>
      </c>
      <c r="AQ128" s="104">
        <f t="shared" si="164"/>
        <v>0</v>
      </c>
      <c r="AR128" s="104">
        <f t="shared" si="164"/>
        <v>0</v>
      </c>
      <c r="AS128" s="104">
        <f t="shared" si="164"/>
        <v>0</v>
      </c>
      <c r="AT128" s="104">
        <f t="shared" si="164"/>
        <v>0</v>
      </c>
      <c r="AU128" s="104">
        <f t="shared" si="164"/>
        <v>0</v>
      </c>
      <c r="AV128" s="104">
        <f t="shared" si="164"/>
        <v>0</v>
      </c>
      <c r="AW128" s="104">
        <f t="shared" si="164"/>
        <v>0</v>
      </c>
      <c r="AX128" s="104">
        <f t="shared" si="164"/>
        <v>0</v>
      </c>
      <c r="AY128" s="104">
        <f t="shared" si="164"/>
        <v>0</v>
      </c>
      <c r="AZ128" s="104">
        <f t="shared" si="164"/>
        <v>0</v>
      </c>
      <c r="BA128" s="104">
        <f t="shared" si="164"/>
        <v>0</v>
      </c>
      <c r="BB128" s="104">
        <f t="shared" si="164"/>
        <v>0</v>
      </c>
      <c r="BC128" s="104">
        <f t="shared" si="164"/>
        <v>0</v>
      </c>
      <c r="BD128" s="104">
        <f t="shared" si="164"/>
        <v>0</v>
      </c>
      <c r="BE128" s="104">
        <f t="shared" si="164"/>
        <v>0</v>
      </c>
      <c r="BF128" s="104">
        <f t="shared" si="164"/>
        <v>0</v>
      </c>
      <c r="BG128" s="104">
        <f t="shared" si="164"/>
        <v>0</v>
      </c>
      <c r="BH128" s="104">
        <f t="shared" si="164"/>
        <v>0</v>
      </c>
      <c r="BI128" s="104">
        <f t="shared" si="164"/>
        <v>0</v>
      </c>
      <c r="BJ128" s="104">
        <f t="shared" si="164"/>
        <v>0</v>
      </c>
      <c r="BK128" s="104">
        <f t="shared" si="164"/>
        <v>0</v>
      </c>
      <c r="BL128" s="104">
        <f t="shared" si="164"/>
        <v>0</v>
      </c>
      <c r="BM128" s="104">
        <f t="shared" si="164"/>
        <v>0</v>
      </c>
      <c r="BN128" s="104">
        <f t="shared" si="164"/>
        <v>0</v>
      </c>
      <c r="BO128" s="104">
        <f t="shared" si="164"/>
        <v>0</v>
      </c>
      <c r="BP128" s="104">
        <f t="shared" si="140"/>
        <v>0</v>
      </c>
    </row>
    <row r="129" spans="1:68" ht="255" hidden="1" x14ac:dyDescent="0.25">
      <c r="A129" s="31">
        <v>356</v>
      </c>
      <c r="B129" s="78" t="s">
        <v>900</v>
      </c>
      <c r="C129" s="31" t="s">
        <v>766</v>
      </c>
      <c r="D129" s="31" t="s">
        <v>767</v>
      </c>
      <c r="E129" s="31" t="s">
        <v>148</v>
      </c>
      <c r="F129" s="153">
        <v>0</v>
      </c>
      <c r="G129" s="107">
        <v>6102</v>
      </c>
      <c r="H129" s="173">
        <f t="shared" si="103"/>
        <v>1</v>
      </c>
      <c r="I129" s="131">
        <v>0</v>
      </c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84">
        <f t="shared" si="138"/>
        <v>0</v>
      </c>
      <c r="AK129" s="188"/>
      <c r="AL129" s="104">
        <f t="shared" si="104"/>
        <v>0</v>
      </c>
      <c r="AM129" s="104">
        <f t="shared" si="105"/>
        <v>0</v>
      </c>
      <c r="AN129" s="103">
        <f t="shared" si="106"/>
        <v>0</v>
      </c>
      <c r="AO129" s="172"/>
      <c r="AP129" s="104">
        <f t="shared" ref="AP129:BO129" si="165">J129*$I$129</f>
        <v>0</v>
      </c>
      <c r="AQ129" s="104">
        <f t="shared" si="165"/>
        <v>0</v>
      </c>
      <c r="AR129" s="104">
        <f t="shared" si="165"/>
        <v>0</v>
      </c>
      <c r="AS129" s="104">
        <f t="shared" si="165"/>
        <v>0</v>
      </c>
      <c r="AT129" s="104">
        <f t="shared" si="165"/>
        <v>0</v>
      </c>
      <c r="AU129" s="104">
        <f t="shared" si="165"/>
        <v>0</v>
      </c>
      <c r="AV129" s="104">
        <f t="shared" si="165"/>
        <v>0</v>
      </c>
      <c r="AW129" s="104">
        <f t="shared" si="165"/>
        <v>0</v>
      </c>
      <c r="AX129" s="104">
        <f t="shared" si="165"/>
        <v>0</v>
      </c>
      <c r="AY129" s="104">
        <f t="shared" si="165"/>
        <v>0</v>
      </c>
      <c r="AZ129" s="104">
        <f t="shared" si="165"/>
        <v>0</v>
      </c>
      <c r="BA129" s="104">
        <f t="shared" si="165"/>
        <v>0</v>
      </c>
      <c r="BB129" s="104">
        <f t="shared" si="165"/>
        <v>0</v>
      </c>
      <c r="BC129" s="104">
        <f t="shared" si="165"/>
        <v>0</v>
      </c>
      <c r="BD129" s="104">
        <f t="shared" si="165"/>
        <v>0</v>
      </c>
      <c r="BE129" s="104">
        <f t="shared" si="165"/>
        <v>0</v>
      </c>
      <c r="BF129" s="104">
        <f t="shared" si="165"/>
        <v>0</v>
      </c>
      <c r="BG129" s="104">
        <f t="shared" si="165"/>
        <v>0</v>
      </c>
      <c r="BH129" s="104">
        <f t="shared" si="165"/>
        <v>0</v>
      </c>
      <c r="BI129" s="104">
        <f t="shared" si="165"/>
        <v>0</v>
      </c>
      <c r="BJ129" s="104">
        <f t="shared" si="165"/>
        <v>0</v>
      </c>
      <c r="BK129" s="104">
        <f t="shared" si="165"/>
        <v>0</v>
      </c>
      <c r="BL129" s="104">
        <f t="shared" si="165"/>
        <v>0</v>
      </c>
      <c r="BM129" s="104">
        <f t="shared" si="165"/>
        <v>0</v>
      </c>
      <c r="BN129" s="104">
        <f t="shared" si="165"/>
        <v>0</v>
      </c>
      <c r="BO129" s="104">
        <f t="shared" si="165"/>
        <v>0</v>
      </c>
      <c r="BP129" s="104">
        <f t="shared" si="140"/>
        <v>0</v>
      </c>
    </row>
    <row r="130" spans="1:68" ht="270" hidden="1" x14ac:dyDescent="0.25">
      <c r="A130" s="31">
        <v>357</v>
      </c>
      <c r="B130" s="78" t="s">
        <v>900</v>
      </c>
      <c r="C130" s="31" t="s">
        <v>768</v>
      </c>
      <c r="D130" s="31" t="s">
        <v>769</v>
      </c>
      <c r="E130" s="31" t="s">
        <v>148</v>
      </c>
      <c r="F130" s="153">
        <v>0</v>
      </c>
      <c r="G130" s="107">
        <v>12966</v>
      </c>
      <c r="H130" s="173">
        <f t="shared" si="103"/>
        <v>1</v>
      </c>
      <c r="I130" s="131">
        <v>0</v>
      </c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84">
        <f t="shared" si="138"/>
        <v>0</v>
      </c>
      <c r="AK130" s="188"/>
      <c r="AL130" s="104">
        <f t="shared" si="104"/>
        <v>0</v>
      </c>
      <c r="AM130" s="104">
        <f t="shared" si="105"/>
        <v>0</v>
      </c>
      <c r="AN130" s="103">
        <f t="shared" si="106"/>
        <v>0</v>
      </c>
      <c r="AO130" s="172"/>
      <c r="AP130" s="104">
        <f t="shared" ref="AP130:BO130" si="166">J130*$I$130</f>
        <v>0</v>
      </c>
      <c r="AQ130" s="104">
        <f t="shared" si="166"/>
        <v>0</v>
      </c>
      <c r="AR130" s="104">
        <f t="shared" si="166"/>
        <v>0</v>
      </c>
      <c r="AS130" s="104">
        <f t="shared" si="166"/>
        <v>0</v>
      </c>
      <c r="AT130" s="104">
        <f t="shared" si="166"/>
        <v>0</v>
      </c>
      <c r="AU130" s="104">
        <f t="shared" si="166"/>
        <v>0</v>
      </c>
      <c r="AV130" s="104">
        <f t="shared" si="166"/>
        <v>0</v>
      </c>
      <c r="AW130" s="104">
        <f t="shared" si="166"/>
        <v>0</v>
      </c>
      <c r="AX130" s="104">
        <f t="shared" si="166"/>
        <v>0</v>
      </c>
      <c r="AY130" s="104">
        <f t="shared" si="166"/>
        <v>0</v>
      </c>
      <c r="AZ130" s="104">
        <f t="shared" si="166"/>
        <v>0</v>
      </c>
      <c r="BA130" s="104">
        <f t="shared" si="166"/>
        <v>0</v>
      </c>
      <c r="BB130" s="104">
        <f t="shared" si="166"/>
        <v>0</v>
      </c>
      <c r="BC130" s="104">
        <f t="shared" si="166"/>
        <v>0</v>
      </c>
      <c r="BD130" s="104">
        <f t="shared" si="166"/>
        <v>0</v>
      </c>
      <c r="BE130" s="104">
        <f t="shared" si="166"/>
        <v>0</v>
      </c>
      <c r="BF130" s="104">
        <f t="shared" si="166"/>
        <v>0</v>
      </c>
      <c r="BG130" s="104">
        <f t="shared" si="166"/>
        <v>0</v>
      </c>
      <c r="BH130" s="104">
        <f t="shared" si="166"/>
        <v>0</v>
      </c>
      <c r="BI130" s="104">
        <f t="shared" si="166"/>
        <v>0</v>
      </c>
      <c r="BJ130" s="104">
        <f t="shared" si="166"/>
        <v>0</v>
      </c>
      <c r="BK130" s="104">
        <f t="shared" si="166"/>
        <v>0</v>
      </c>
      <c r="BL130" s="104">
        <f t="shared" si="166"/>
        <v>0</v>
      </c>
      <c r="BM130" s="104">
        <f t="shared" si="166"/>
        <v>0</v>
      </c>
      <c r="BN130" s="104">
        <f t="shared" si="166"/>
        <v>0</v>
      </c>
      <c r="BO130" s="104">
        <f t="shared" si="166"/>
        <v>0</v>
      </c>
      <c r="BP130" s="104">
        <f t="shared" si="140"/>
        <v>0</v>
      </c>
    </row>
    <row r="131" spans="1:68" ht="150" hidden="1" x14ac:dyDescent="0.25">
      <c r="A131" s="31">
        <v>358</v>
      </c>
      <c r="B131" s="78" t="s">
        <v>900</v>
      </c>
      <c r="C131" s="31" t="s">
        <v>770</v>
      </c>
      <c r="D131" s="31" t="s">
        <v>771</v>
      </c>
      <c r="E131" s="31" t="s">
        <v>148</v>
      </c>
      <c r="F131" s="153">
        <v>0</v>
      </c>
      <c r="G131" s="107">
        <v>8415</v>
      </c>
      <c r="H131" s="173">
        <f t="shared" si="103"/>
        <v>1</v>
      </c>
      <c r="I131" s="131">
        <v>0</v>
      </c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84">
        <f t="shared" si="138"/>
        <v>0</v>
      </c>
      <c r="AK131" s="188"/>
      <c r="AL131" s="104">
        <f t="shared" si="104"/>
        <v>0</v>
      </c>
      <c r="AM131" s="104">
        <f t="shared" si="105"/>
        <v>0</v>
      </c>
      <c r="AN131" s="103">
        <f t="shared" si="106"/>
        <v>0</v>
      </c>
      <c r="AO131" s="172"/>
      <c r="AP131" s="104">
        <f t="shared" ref="AP131:BO131" si="167">J131*$I$131</f>
        <v>0</v>
      </c>
      <c r="AQ131" s="104">
        <f t="shared" si="167"/>
        <v>0</v>
      </c>
      <c r="AR131" s="104">
        <f t="shared" si="167"/>
        <v>0</v>
      </c>
      <c r="AS131" s="104">
        <f t="shared" si="167"/>
        <v>0</v>
      </c>
      <c r="AT131" s="104">
        <f t="shared" si="167"/>
        <v>0</v>
      </c>
      <c r="AU131" s="104">
        <f t="shared" si="167"/>
        <v>0</v>
      </c>
      <c r="AV131" s="104">
        <f t="shared" si="167"/>
        <v>0</v>
      </c>
      <c r="AW131" s="104">
        <f t="shared" si="167"/>
        <v>0</v>
      </c>
      <c r="AX131" s="104">
        <f t="shared" si="167"/>
        <v>0</v>
      </c>
      <c r="AY131" s="104">
        <f t="shared" si="167"/>
        <v>0</v>
      </c>
      <c r="AZ131" s="104">
        <f t="shared" si="167"/>
        <v>0</v>
      </c>
      <c r="BA131" s="104">
        <f t="shared" si="167"/>
        <v>0</v>
      </c>
      <c r="BB131" s="104">
        <f t="shared" si="167"/>
        <v>0</v>
      </c>
      <c r="BC131" s="104">
        <f t="shared" si="167"/>
        <v>0</v>
      </c>
      <c r="BD131" s="104">
        <f t="shared" si="167"/>
        <v>0</v>
      </c>
      <c r="BE131" s="104">
        <f t="shared" si="167"/>
        <v>0</v>
      </c>
      <c r="BF131" s="104">
        <f t="shared" si="167"/>
        <v>0</v>
      </c>
      <c r="BG131" s="104">
        <f t="shared" si="167"/>
        <v>0</v>
      </c>
      <c r="BH131" s="104">
        <f t="shared" si="167"/>
        <v>0</v>
      </c>
      <c r="BI131" s="104">
        <f t="shared" si="167"/>
        <v>0</v>
      </c>
      <c r="BJ131" s="104">
        <f t="shared" si="167"/>
        <v>0</v>
      </c>
      <c r="BK131" s="104">
        <f t="shared" si="167"/>
        <v>0</v>
      </c>
      <c r="BL131" s="104">
        <f t="shared" si="167"/>
        <v>0</v>
      </c>
      <c r="BM131" s="104">
        <f t="shared" si="167"/>
        <v>0</v>
      </c>
      <c r="BN131" s="104">
        <f t="shared" si="167"/>
        <v>0</v>
      </c>
      <c r="BO131" s="104">
        <f t="shared" si="167"/>
        <v>0</v>
      </c>
      <c r="BP131" s="104">
        <f t="shared" si="140"/>
        <v>0</v>
      </c>
    </row>
    <row r="132" spans="1:68" ht="330" hidden="1" x14ac:dyDescent="0.25">
      <c r="A132" s="31">
        <v>359</v>
      </c>
      <c r="B132" s="78" t="s">
        <v>900</v>
      </c>
      <c r="C132" s="31" t="s">
        <v>772</v>
      </c>
      <c r="D132" s="31" t="s">
        <v>773</v>
      </c>
      <c r="E132" s="31" t="s">
        <v>148</v>
      </c>
      <c r="F132" s="153">
        <v>4</v>
      </c>
      <c r="G132" s="107">
        <v>11942</v>
      </c>
      <c r="H132" s="173">
        <f t="shared" si="103"/>
        <v>0.19999999999999998</v>
      </c>
      <c r="I132" s="131">
        <v>9553.6</v>
      </c>
      <c r="J132" s="226"/>
      <c r="K132" s="226"/>
      <c r="L132" s="226">
        <v>0</v>
      </c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6"/>
      <c r="X132" s="226"/>
      <c r="Y132" s="226"/>
      <c r="Z132" s="226"/>
      <c r="AA132" s="226"/>
      <c r="AB132" s="226"/>
      <c r="AC132" s="226"/>
      <c r="AD132" s="226"/>
      <c r="AE132" s="226"/>
      <c r="AF132" s="226"/>
      <c r="AG132" s="226"/>
      <c r="AH132" s="226"/>
      <c r="AI132" s="226"/>
      <c r="AJ132" s="184">
        <f t="shared" si="138"/>
        <v>0</v>
      </c>
      <c r="AK132" s="188"/>
      <c r="AL132" s="104">
        <f t="shared" si="104"/>
        <v>0</v>
      </c>
      <c r="AM132" s="104">
        <f t="shared" si="105"/>
        <v>0</v>
      </c>
      <c r="AN132" s="103">
        <f t="shared" si="106"/>
        <v>0</v>
      </c>
      <c r="AO132" s="172"/>
      <c r="AP132" s="104">
        <f t="shared" ref="AP132:BO132" si="168">J132*$I$132</f>
        <v>0</v>
      </c>
      <c r="AQ132" s="104">
        <f t="shared" si="168"/>
        <v>0</v>
      </c>
      <c r="AR132" s="104">
        <f t="shared" si="168"/>
        <v>0</v>
      </c>
      <c r="AS132" s="104">
        <f t="shared" si="168"/>
        <v>0</v>
      </c>
      <c r="AT132" s="104">
        <f t="shared" si="168"/>
        <v>0</v>
      </c>
      <c r="AU132" s="104">
        <f t="shared" si="168"/>
        <v>0</v>
      </c>
      <c r="AV132" s="104">
        <f t="shared" si="168"/>
        <v>0</v>
      </c>
      <c r="AW132" s="104">
        <f t="shared" si="168"/>
        <v>0</v>
      </c>
      <c r="AX132" s="104">
        <f t="shared" si="168"/>
        <v>0</v>
      </c>
      <c r="AY132" s="104">
        <f t="shared" si="168"/>
        <v>0</v>
      </c>
      <c r="AZ132" s="104">
        <f t="shared" si="168"/>
        <v>0</v>
      </c>
      <c r="BA132" s="104">
        <f t="shared" si="168"/>
        <v>0</v>
      </c>
      <c r="BB132" s="104">
        <f t="shared" si="168"/>
        <v>0</v>
      </c>
      <c r="BC132" s="104">
        <f t="shared" si="168"/>
        <v>0</v>
      </c>
      <c r="BD132" s="104">
        <f t="shared" si="168"/>
        <v>0</v>
      </c>
      <c r="BE132" s="104">
        <f t="shared" si="168"/>
        <v>0</v>
      </c>
      <c r="BF132" s="104">
        <f t="shared" si="168"/>
        <v>0</v>
      </c>
      <c r="BG132" s="104">
        <f t="shared" si="168"/>
        <v>0</v>
      </c>
      <c r="BH132" s="104">
        <f t="shared" si="168"/>
        <v>0</v>
      </c>
      <c r="BI132" s="104">
        <f t="shared" si="168"/>
        <v>0</v>
      </c>
      <c r="BJ132" s="104">
        <f t="shared" si="168"/>
        <v>0</v>
      </c>
      <c r="BK132" s="104">
        <f t="shared" si="168"/>
        <v>0</v>
      </c>
      <c r="BL132" s="104">
        <f t="shared" si="168"/>
        <v>0</v>
      </c>
      <c r="BM132" s="104">
        <f t="shared" si="168"/>
        <v>0</v>
      </c>
      <c r="BN132" s="104">
        <f t="shared" si="168"/>
        <v>0</v>
      </c>
      <c r="BO132" s="104">
        <f t="shared" si="168"/>
        <v>0</v>
      </c>
      <c r="BP132" s="104">
        <f t="shared" si="140"/>
        <v>0</v>
      </c>
    </row>
    <row r="133" spans="1:68" ht="195" hidden="1" x14ac:dyDescent="0.25">
      <c r="A133" s="31">
        <v>360</v>
      </c>
      <c r="B133" s="78" t="s">
        <v>900</v>
      </c>
      <c r="C133" s="31" t="s">
        <v>774</v>
      </c>
      <c r="D133" s="31" t="s">
        <v>775</v>
      </c>
      <c r="E133" s="31" t="s">
        <v>148</v>
      </c>
      <c r="F133" s="153">
        <v>0</v>
      </c>
      <c r="G133" s="107">
        <v>9757</v>
      </c>
      <c r="H133" s="173">
        <f t="shared" si="103"/>
        <v>1</v>
      </c>
      <c r="I133" s="131">
        <v>0</v>
      </c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84">
        <f t="shared" si="138"/>
        <v>0</v>
      </c>
      <c r="AK133" s="188"/>
      <c r="AL133" s="104">
        <f t="shared" si="104"/>
        <v>0</v>
      </c>
      <c r="AM133" s="104">
        <f t="shared" si="105"/>
        <v>0</v>
      </c>
      <c r="AN133" s="103">
        <f t="shared" si="106"/>
        <v>0</v>
      </c>
      <c r="AO133" s="172"/>
      <c r="AP133" s="104">
        <f t="shared" ref="AP133:BO133" si="169">J133*$I$133</f>
        <v>0</v>
      </c>
      <c r="AQ133" s="104">
        <f t="shared" si="169"/>
        <v>0</v>
      </c>
      <c r="AR133" s="104">
        <f t="shared" si="169"/>
        <v>0</v>
      </c>
      <c r="AS133" s="104">
        <f t="shared" si="169"/>
        <v>0</v>
      </c>
      <c r="AT133" s="104">
        <f t="shared" si="169"/>
        <v>0</v>
      </c>
      <c r="AU133" s="104">
        <f t="shared" si="169"/>
        <v>0</v>
      </c>
      <c r="AV133" s="104">
        <f t="shared" si="169"/>
        <v>0</v>
      </c>
      <c r="AW133" s="104">
        <f t="shared" si="169"/>
        <v>0</v>
      </c>
      <c r="AX133" s="104">
        <f t="shared" si="169"/>
        <v>0</v>
      </c>
      <c r="AY133" s="104">
        <f t="shared" si="169"/>
        <v>0</v>
      </c>
      <c r="AZ133" s="104">
        <f t="shared" si="169"/>
        <v>0</v>
      </c>
      <c r="BA133" s="104">
        <f t="shared" si="169"/>
        <v>0</v>
      </c>
      <c r="BB133" s="104">
        <f t="shared" si="169"/>
        <v>0</v>
      </c>
      <c r="BC133" s="104">
        <f t="shared" si="169"/>
        <v>0</v>
      </c>
      <c r="BD133" s="104">
        <f t="shared" si="169"/>
        <v>0</v>
      </c>
      <c r="BE133" s="104">
        <f t="shared" si="169"/>
        <v>0</v>
      </c>
      <c r="BF133" s="104">
        <f t="shared" si="169"/>
        <v>0</v>
      </c>
      <c r="BG133" s="104">
        <f t="shared" si="169"/>
        <v>0</v>
      </c>
      <c r="BH133" s="104">
        <f t="shared" si="169"/>
        <v>0</v>
      </c>
      <c r="BI133" s="104">
        <f t="shared" si="169"/>
        <v>0</v>
      </c>
      <c r="BJ133" s="104">
        <f t="shared" si="169"/>
        <v>0</v>
      </c>
      <c r="BK133" s="104">
        <f t="shared" si="169"/>
        <v>0</v>
      </c>
      <c r="BL133" s="104">
        <f t="shared" si="169"/>
        <v>0</v>
      </c>
      <c r="BM133" s="104">
        <f t="shared" si="169"/>
        <v>0</v>
      </c>
      <c r="BN133" s="104">
        <f t="shared" si="169"/>
        <v>0</v>
      </c>
      <c r="BO133" s="104">
        <f t="shared" si="169"/>
        <v>0</v>
      </c>
      <c r="BP133" s="104">
        <f t="shared" si="140"/>
        <v>0</v>
      </c>
    </row>
    <row r="134" spans="1:68" hidden="1" x14ac:dyDescent="0.25">
      <c r="AA134" s="166"/>
    </row>
    <row r="135" spans="1:68" x14ac:dyDescent="0.25">
      <c r="AA135" s="166"/>
    </row>
    <row r="136" spans="1:68" x14ac:dyDescent="0.25">
      <c r="AA136" s="166"/>
    </row>
    <row r="137" spans="1:68" x14ac:dyDescent="0.25">
      <c r="AA137" s="166"/>
    </row>
    <row r="138" spans="1:68" x14ac:dyDescent="0.25">
      <c r="AA138" s="166"/>
    </row>
    <row r="139" spans="1:68" x14ac:dyDescent="0.25">
      <c r="AA139" s="166"/>
    </row>
    <row r="140" spans="1:68" x14ac:dyDescent="0.25">
      <c r="AA140" s="166"/>
    </row>
    <row r="141" spans="1:68" x14ac:dyDescent="0.25">
      <c r="AA141" s="165"/>
    </row>
    <row r="142" spans="1:68" x14ac:dyDescent="0.25">
      <c r="AA142" s="166"/>
    </row>
    <row r="143" spans="1:68" x14ac:dyDescent="0.25">
      <c r="AA143" s="165"/>
    </row>
    <row r="144" spans="1:68" x14ac:dyDescent="0.25">
      <c r="AA144" s="166"/>
    </row>
    <row r="145" spans="27:27" x14ac:dyDescent="0.25">
      <c r="AA145" s="166"/>
    </row>
    <row r="146" spans="27:27" x14ac:dyDescent="0.25">
      <c r="AA146" s="165"/>
    </row>
    <row r="147" spans="27:27" x14ac:dyDescent="0.25">
      <c r="AA147" s="165"/>
    </row>
    <row r="148" spans="27:27" x14ac:dyDescent="0.25">
      <c r="AA148" s="165"/>
    </row>
    <row r="149" spans="27:27" x14ac:dyDescent="0.25">
      <c r="AA149" s="166"/>
    </row>
    <row r="150" spans="27:27" x14ac:dyDescent="0.25">
      <c r="AA150" s="166"/>
    </row>
    <row r="151" spans="27:27" x14ac:dyDescent="0.25">
      <c r="AA151" s="166"/>
    </row>
    <row r="152" spans="27:27" x14ac:dyDescent="0.25">
      <c r="AA152" s="166"/>
    </row>
    <row r="153" spans="27:27" x14ac:dyDescent="0.25">
      <c r="AA153" s="166"/>
    </row>
    <row r="154" spans="27:27" x14ac:dyDescent="0.25">
      <c r="AA154" s="165"/>
    </row>
    <row r="155" spans="27:27" x14ac:dyDescent="0.25">
      <c r="AA155" s="165"/>
    </row>
    <row r="156" spans="27:27" x14ac:dyDescent="0.25">
      <c r="AA156" s="166"/>
    </row>
    <row r="157" spans="27:27" x14ac:dyDescent="0.25">
      <c r="AA157" s="166"/>
    </row>
    <row r="158" spans="27:27" x14ac:dyDescent="0.25">
      <c r="AA158" s="166"/>
    </row>
    <row r="159" spans="27:27" x14ac:dyDescent="0.25">
      <c r="AA159" s="166"/>
    </row>
    <row r="160" spans="27:27" x14ac:dyDescent="0.25">
      <c r="AA160" s="166"/>
    </row>
    <row r="161" spans="27:27" x14ac:dyDescent="0.25">
      <c r="AA161" s="166"/>
    </row>
    <row r="162" spans="27:27" x14ac:dyDescent="0.25">
      <c r="AA162" s="165"/>
    </row>
    <row r="163" spans="27:27" x14ac:dyDescent="0.25">
      <c r="AA163" s="165"/>
    </row>
    <row r="164" spans="27:27" x14ac:dyDescent="0.25">
      <c r="AA164" s="166"/>
    </row>
    <row r="165" spans="27:27" x14ac:dyDescent="0.25">
      <c r="AA165" s="166"/>
    </row>
    <row r="166" spans="27:27" x14ac:dyDescent="0.25">
      <c r="AA166" s="165"/>
    </row>
    <row r="167" spans="27:27" x14ac:dyDescent="0.25">
      <c r="AA167" s="165"/>
    </row>
    <row r="168" spans="27:27" x14ac:dyDescent="0.25">
      <c r="AA168" s="165"/>
    </row>
    <row r="169" spans="27:27" x14ac:dyDescent="0.25">
      <c r="AA169" s="165"/>
    </row>
    <row r="170" spans="27:27" x14ac:dyDescent="0.25">
      <c r="AA170" s="165"/>
    </row>
    <row r="171" spans="27:27" x14ac:dyDescent="0.25">
      <c r="AA171" s="165"/>
    </row>
    <row r="172" spans="27:27" x14ac:dyDescent="0.25">
      <c r="AA172" s="165"/>
    </row>
    <row r="173" spans="27:27" x14ac:dyDescent="0.25">
      <c r="AA173" s="166"/>
    </row>
    <row r="174" spans="27:27" x14ac:dyDescent="0.25">
      <c r="AA174" s="165"/>
    </row>
    <row r="175" spans="27:27" x14ac:dyDescent="0.25">
      <c r="AA175" s="121"/>
    </row>
    <row r="176" spans="27:27" x14ac:dyDescent="0.25">
      <c r="AA176" s="121"/>
    </row>
    <row r="177" spans="27:27" x14ac:dyDescent="0.25">
      <c r="AA177" s="121"/>
    </row>
    <row r="178" spans="27:27" x14ac:dyDescent="0.25">
      <c r="AA178" s="121"/>
    </row>
    <row r="179" spans="27:27" x14ac:dyDescent="0.25">
      <c r="AA179" s="121"/>
    </row>
    <row r="180" spans="27:27" x14ac:dyDescent="0.25">
      <c r="AA180" s="121"/>
    </row>
  </sheetData>
  <autoFilter ref="A7:BR134" xr:uid="{00000000-0009-0000-0000-000001000000}">
    <filterColumn colId="35">
      <filters>
        <filter val="1,00"/>
        <filter val="10,00"/>
        <filter val="12,00"/>
        <filter val="14,00"/>
        <filter val="18,00"/>
        <filter val="2,00"/>
        <filter val="21,00"/>
        <filter val="22,00"/>
        <filter val="25,00"/>
        <filter val="28,00"/>
        <filter val="3,00"/>
        <filter val="4,00"/>
        <filter val="43,00"/>
        <filter val="57,00"/>
        <filter val="7,00"/>
      </filters>
    </filterColumn>
  </autoFilter>
  <mergeCells count="9">
    <mergeCell ref="BP6:BP7"/>
    <mergeCell ref="H6:H7"/>
    <mergeCell ref="A6:A7"/>
    <mergeCell ref="C6:C7"/>
    <mergeCell ref="D6:D7"/>
    <mergeCell ref="E6:E7"/>
    <mergeCell ref="F6:F7"/>
    <mergeCell ref="G6:G7"/>
    <mergeCell ref="I6:I7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Q186"/>
  <sheetViews>
    <sheetView zoomScale="115" zoomScaleNormal="115" zoomScaleSheetLayoutView="77" workbookViewId="0">
      <pane xSplit="4" topLeftCell="E1" activePane="topRight" state="frozen"/>
      <selection pane="topRight" activeCell="E49" sqref="E49"/>
    </sheetView>
  </sheetViews>
  <sheetFormatPr baseColWidth="10" defaultRowHeight="15" x14ac:dyDescent="0.25"/>
  <cols>
    <col min="1" max="1" width="4.42578125" style="25" customWidth="1"/>
    <col min="2" max="2" width="7.140625" style="25" customWidth="1"/>
    <col min="3" max="3" width="45.7109375" style="25" customWidth="1"/>
    <col min="4" max="4" width="15.85546875" style="25" customWidth="1"/>
    <col min="5" max="5" width="37.140625" style="25" bestFit="1" customWidth="1"/>
    <col min="6" max="6" width="21.7109375" style="25" bestFit="1" customWidth="1"/>
    <col min="7" max="7" width="14.85546875" style="25" customWidth="1"/>
    <col min="8" max="8" width="64.28515625" style="94" customWidth="1"/>
    <col min="9" max="10" width="18.140625" style="25" customWidth="1"/>
    <col min="11" max="11" width="28.28515625" style="25" customWidth="1"/>
    <col min="12" max="12" width="34.42578125" style="25" customWidth="1"/>
    <col min="13" max="13" width="17.140625" style="25" customWidth="1"/>
    <col min="14" max="14" width="16" style="25" customWidth="1"/>
    <col min="15" max="15" width="14.85546875" style="25" customWidth="1"/>
    <col min="16" max="16" width="17.140625" style="25" bestFit="1" customWidth="1"/>
    <col min="17" max="17" width="49.42578125" style="25" customWidth="1"/>
    <col min="18" max="16384" width="11.42578125" style="25"/>
  </cols>
  <sheetData>
    <row r="1" spans="1:17" x14ac:dyDescent="0.25">
      <c r="K1" s="36">
        <f t="shared" ref="K1:P1" si="0">+SUBTOTAL(9,K4:K184)</f>
        <v>305972263</v>
      </c>
      <c r="L1" s="36">
        <f t="shared" si="0"/>
        <v>110698896.66666646</v>
      </c>
      <c r="M1" s="95">
        <f t="shared" si="0"/>
        <v>114832880.56586045</v>
      </c>
      <c r="N1" s="95">
        <f t="shared" si="0"/>
        <v>1148328.8056586066</v>
      </c>
      <c r="O1" s="95">
        <f t="shared" si="0"/>
        <v>2181824.7307513566</v>
      </c>
      <c r="P1" s="95">
        <f t="shared" si="0"/>
        <v>118163034.10227035</v>
      </c>
    </row>
    <row r="2" spans="1:17" x14ac:dyDescent="0.25">
      <c r="K2" s="36"/>
      <c r="L2" s="36"/>
      <c r="M2" s="95"/>
      <c r="N2" s="95"/>
      <c r="O2" s="96">
        <v>0.1</v>
      </c>
      <c r="P2" s="95"/>
    </row>
    <row r="3" spans="1:17" ht="35.25" x14ac:dyDescent="0.25">
      <c r="A3" s="1" t="s">
        <v>827</v>
      </c>
      <c r="B3" s="2" t="s">
        <v>811</v>
      </c>
      <c r="C3" s="3" t="s">
        <v>812</v>
      </c>
      <c r="D3" s="3" t="s">
        <v>813</v>
      </c>
      <c r="E3" s="3" t="s">
        <v>814</v>
      </c>
      <c r="F3" s="3" t="s">
        <v>944</v>
      </c>
      <c r="G3" s="4" t="s">
        <v>815</v>
      </c>
      <c r="H3" s="3" t="s">
        <v>816</v>
      </c>
      <c r="I3" s="3" t="s">
        <v>945</v>
      </c>
      <c r="J3" s="3" t="s">
        <v>946</v>
      </c>
      <c r="K3" s="116" t="s">
        <v>913</v>
      </c>
      <c r="L3" s="76" t="s">
        <v>914</v>
      </c>
      <c r="M3" s="191">
        <v>3.7344400203392802E-2</v>
      </c>
      <c r="N3" s="192">
        <v>0.01</v>
      </c>
      <c r="O3" s="192">
        <v>0.19</v>
      </c>
      <c r="P3" s="193" t="s">
        <v>828</v>
      </c>
    </row>
    <row r="4" spans="1:17" ht="22.5" x14ac:dyDescent="0.25">
      <c r="A4" s="5">
        <v>1</v>
      </c>
      <c r="B4" s="299">
        <v>1</v>
      </c>
      <c r="C4" s="6" t="s">
        <v>817</v>
      </c>
      <c r="D4" s="6" t="s">
        <v>950</v>
      </c>
      <c r="E4" s="13" t="s">
        <v>949</v>
      </c>
      <c r="F4" s="13">
        <v>35602050</v>
      </c>
      <c r="G4" s="14">
        <v>44306</v>
      </c>
      <c r="H4" s="18"/>
      <c r="I4" s="237">
        <v>333126.23</v>
      </c>
      <c r="J4" s="237">
        <v>82000</v>
      </c>
      <c r="K4" s="12">
        <v>1705723</v>
      </c>
      <c r="L4" s="77">
        <f>+K4/30*11</f>
        <v>625431.76666666672</v>
      </c>
      <c r="M4" s="95">
        <f>+L4*(1+$M$3)</f>
        <v>648788.14086098166</v>
      </c>
      <c r="N4" s="95">
        <f>+M4*$N$3</f>
        <v>6487.8814086098164</v>
      </c>
      <c r="O4" s="95">
        <f>+M4*$O$2*$O$3</f>
        <v>12326.974676358652</v>
      </c>
      <c r="P4" s="95">
        <f>+M4+N4+O4</f>
        <v>667602.99694595009</v>
      </c>
      <c r="Q4" s="37"/>
    </row>
    <row r="5" spans="1:17" ht="22.5" x14ac:dyDescent="0.25">
      <c r="A5" s="5">
        <v>2</v>
      </c>
      <c r="B5" s="299"/>
      <c r="C5" s="6" t="s">
        <v>817</v>
      </c>
      <c r="D5" s="6" t="s">
        <v>950</v>
      </c>
      <c r="E5" s="13" t="s">
        <v>951</v>
      </c>
      <c r="F5" s="13">
        <v>1115948145</v>
      </c>
      <c r="G5" s="14">
        <v>44306</v>
      </c>
      <c r="H5" s="18"/>
      <c r="I5" s="237">
        <v>333126.23</v>
      </c>
      <c r="J5" s="237">
        <v>82000</v>
      </c>
      <c r="K5" s="12">
        <v>1705723</v>
      </c>
      <c r="L5" s="77">
        <f t="shared" ref="L5:L68" si="1">+K5/30*11</f>
        <v>625431.76666666672</v>
      </c>
      <c r="M5" s="95">
        <f t="shared" ref="M5:M15" si="2">+L5*(1+$M$3)</f>
        <v>648788.14086098166</v>
      </c>
      <c r="N5" s="95">
        <f t="shared" ref="N5:N15" si="3">+M5*$N$3</f>
        <v>6487.8814086098164</v>
      </c>
      <c r="O5" s="95">
        <f t="shared" ref="O5:O15" si="4">+M5*$O$2*$O$3</f>
        <v>12326.974676358652</v>
      </c>
      <c r="P5" s="95">
        <f t="shared" ref="P5:P15" si="5">+M5+N5+O5</f>
        <v>667602.99694595009</v>
      </c>
    </row>
    <row r="6" spans="1:17" ht="22.5" x14ac:dyDescent="0.25">
      <c r="A6" s="5">
        <v>3</v>
      </c>
      <c r="B6" s="299"/>
      <c r="C6" s="6" t="s">
        <v>817</v>
      </c>
      <c r="D6" s="6" t="s">
        <v>950</v>
      </c>
      <c r="E6" s="13" t="s">
        <v>952</v>
      </c>
      <c r="F6" s="13">
        <v>1032365672</v>
      </c>
      <c r="G6" s="14">
        <v>44306</v>
      </c>
      <c r="H6" s="18"/>
      <c r="I6" s="237">
        <v>333126.23</v>
      </c>
      <c r="J6" s="237">
        <v>82000</v>
      </c>
      <c r="K6" s="12">
        <v>1705723</v>
      </c>
      <c r="L6" s="77">
        <f t="shared" si="1"/>
        <v>625431.76666666672</v>
      </c>
      <c r="M6" s="95">
        <f t="shared" si="2"/>
        <v>648788.14086098166</v>
      </c>
      <c r="N6" s="95">
        <f t="shared" si="3"/>
        <v>6487.8814086098164</v>
      </c>
      <c r="O6" s="95">
        <f t="shared" si="4"/>
        <v>12326.974676358652</v>
      </c>
      <c r="P6" s="95">
        <f t="shared" si="5"/>
        <v>667602.99694595009</v>
      </c>
    </row>
    <row r="7" spans="1:17" ht="22.5" x14ac:dyDescent="0.25">
      <c r="A7" s="5">
        <v>4</v>
      </c>
      <c r="B7" s="299"/>
      <c r="C7" s="6" t="s">
        <v>817</v>
      </c>
      <c r="D7" s="6" t="s">
        <v>950</v>
      </c>
      <c r="E7" s="13" t="s">
        <v>953</v>
      </c>
      <c r="F7" s="13">
        <v>1033689730</v>
      </c>
      <c r="G7" s="14">
        <v>44306</v>
      </c>
      <c r="H7" s="18"/>
      <c r="I7" s="237">
        <v>333126.23</v>
      </c>
      <c r="J7" s="237">
        <v>82000</v>
      </c>
      <c r="K7" s="12">
        <v>1705723</v>
      </c>
      <c r="L7" s="77">
        <f t="shared" si="1"/>
        <v>625431.76666666672</v>
      </c>
      <c r="M7" s="95">
        <f t="shared" si="2"/>
        <v>648788.14086098166</v>
      </c>
      <c r="N7" s="95">
        <f t="shared" si="3"/>
        <v>6487.8814086098164</v>
      </c>
      <c r="O7" s="95">
        <f t="shared" si="4"/>
        <v>12326.974676358652</v>
      </c>
      <c r="P7" s="95">
        <f t="shared" si="5"/>
        <v>667602.99694595009</v>
      </c>
    </row>
    <row r="8" spans="1:17" ht="22.5" x14ac:dyDescent="0.25">
      <c r="A8" s="5">
        <v>5</v>
      </c>
      <c r="B8" s="299"/>
      <c r="C8" s="6" t="s">
        <v>817</v>
      </c>
      <c r="D8" s="6" t="s">
        <v>950</v>
      </c>
      <c r="E8" s="13" t="s">
        <v>954</v>
      </c>
      <c r="F8" s="13">
        <v>52318929</v>
      </c>
      <c r="G8" s="14">
        <v>44306</v>
      </c>
      <c r="H8" s="18"/>
      <c r="I8" s="237">
        <v>333126.23</v>
      </c>
      <c r="J8" s="237">
        <v>82000</v>
      </c>
      <c r="K8" s="12">
        <v>1705723</v>
      </c>
      <c r="L8" s="77">
        <f t="shared" si="1"/>
        <v>625431.76666666672</v>
      </c>
      <c r="M8" s="95">
        <f t="shared" si="2"/>
        <v>648788.14086098166</v>
      </c>
      <c r="N8" s="95">
        <f t="shared" si="3"/>
        <v>6487.8814086098164</v>
      </c>
      <c r="O8" s="95">
        <f t="shared" si="4"/>
        <v>12326.974676358652</v>
      </c>
      <c r="P8" s="95">
        <f t="shared" si="5"/>
        <v>667602.99694595009</v>
      </c>
    </row>
    <row r="9" spans="1:17" ht="22.5" x14ac:dyDescent="0.25">
      <c r="A9" s="5">
        <v>6</v>
      </c>
      <c r="B9" s="299"/>
      <c r="C9" s="6" t="s">
        <v>817</v>
      </c>
      <c r="D9" s="6" t="s">
        <v>950</v>
      </c>
      <c r="E9" s="13" t="s">
        <v>955</v>
      </c>
      <c r="F9" s="13">
        <v>1033751874</v>
      </c>
      <c r="G9" s="14">
        <v>44306</v>
      </c>
      <c r="H9" s="18"/>
      <c r="I9" s="237">
        <v>333126.23</v>
      </c>
      <c r="J9" s="237">
        <v>82000</v>
      </c>
      <c r="K9" s="12">
        <v>1705723</v>
      </c>
      <c r="L9" s="77">
        <f t="shared" si="1"/>
        <v>625431.76666666672</v>
      </c>
      <c r="M9" s="95">
        <f t="shared" si="2"/>
        <v>648788.14086098166</v>
      </c>
      <c r="N9" s="95">
        <f t="shared" si="3"/>
        <v>6487.8814086098164</v>
      </c>
      <c r="O9" s="95">
        <f t="shared" si="4"/>
        <v>12326.974676358652</v>
      </c>
      <c r="P9" s="95">
        <f t="shared" si="5"/>
        <v>667602.99694595009</v>
      </c>
    </row>
    <row r="10" spans="1:17" ht="22.5" x14ac:dyDescent="0.25">
      <c r="A10" s="5">
        <v>7</v>
      </c>
      <c r="B10" s="299"/>
      <c r="C10" s="6" t="s">
        <v>817</v>
      </c>
      <c r="D10" s="6" t="s">
        <v>950</v>
      </c>
      <c r="E10" s="13" t="s">
        <v>956</v>
      </c>
      <c r="F10" s="13">
        <v>1012331832</v>
      </c>
      <c r="G10" s="14">
        <v>44306</v>
      </c>
      <c r="H10" s="18"/>
      <c r="I10" s="237">
        <v>333126.23</v>
      </c>
      <c r="J10" s="237">
        <v>82000</v>
      </c>
      <c r="K10" s="12">
        <v>1705723</v>
      </c>
      <c r="L10" s="77">
        <f t="shared" si="1"/>
        <v>625431.76666666672</v>
      </c>
      <c r="M10" s="95">
        <f t="shared" si="2"/>
        <v>648788.14086098166</v>
      </c>
      <c r="N10" s="95">
        <f t="shared" si="3"/>
        <v>6487.8814086098164</v>
      </c>
      <c r="O10" s="95">
        <f t="shared" si="4"/>
        <v>12326.974676358652</v>
      </c>
      <c r="P10" s="95">
        <f t="shared" si="5"/>
        <v>667602.99694595009</v>
      </c>
    </row>
    <row r="11" spans="1:17" ht="22.5" x14ac:dyDescent="0.25">
      <c r="A11" s="5">
        <v>8</v>
      </c>
      <c r="B11" s="299"/>
      <c r="C11" s="6" t="s">
        <v>817</v>
      </c>
      <c r="D11" s="6" t="s">
        <v>950</v>
      </c>
      <c r="E11" s="13" t="s">
        <v>957</v>
      </c>
      <c r="F11" s="13">
        <v>37342544</v>
      </c>
      <c r="G11" s="14">
        <v>44306</v>
      </c>
      <c r="H11" s="18"/>
      <c r="I11" s="237">
        <v>333126.23</v>
      </c>
      <c r="J11" s="237">
        <v>82000</v>
      </c>
      <c r="K11" s="12">
        <v>1705723</v>
      </c>
      <c r="L11" s="77">
        <f t="shared" si="1"/>
        <v>625431.76666666672</v>
      </c>
      <c r="M11" s="95">
        <f t="shared" si="2"/>
        <v>648788.14086098166</v>
      </c>
      <c r="N11" s="95">
        <f t="shared" si="3"/>
        <v>6487.8814086098164</v>
      </c>
      <c r="O11" s="95">
        <f t="shared" si="4"/>
        <v>12326.974676358652</v>
      </c>
      <c r="P11" s="95">
        <f t="shared" si="5"/>
        <v>667602.99694595009</v>
      </c>
    </row>
    <row r="12" spans="1:17" ht="22.5" x14ac:dyDescent="0.25">
      <c r="A12" s="5">
        <v>9</v>
      </c>
      <c r="B12" s="299"/>
      <c r="C12" s="6" t="s">
        <v>817</v>
      </c>
      <c r="D12" s="6" t="s">
        <v>950</v>
      </c>
      <c r="E12" s="13" t="s">
        <v>958</v>
      </c>
      <c r="F12" s="13">
        <v>1075256570</v>
      </c>
      <c r="G12" s="14">
        <v>44306</v>
      </c>
      <c r="H12" s="18"/>
      <c r="I12" s="237">
        <v>333126.23</v>
      </c>
      <c r="J12" s="237">
        <v>82000</v>
      </c>
      <c r="K12" s="12">
        <v>1705723</v>
      </c>
      <c r="L12" s="77">
        <f t="shared" si="1"/>
        <v>625431.76666666672</v>
      </c>
      <c r="M12" s="95">
        <f t="shared" si="2"/>
        <v>648788.14086098166</v>
      </c>
      <c r="N12" s="95">
        <f t="shared" si="3"/>
        <v>6487.8814086098164</v>
      </c>
      <c r="O12" s="95">
        <f t="shared" si="4"/>
        <v>12326.974676358652</v>
      </c>
      <c r="P12" s="95">
        <f t="shared" si="5"/>
        <v>667602.99694595009</v>
      </c>
    </row>
    <row r="13" spans="1:17" ht="22.5" x14ac:dyDescent="0.25">
      <c r="A13" s="5">
        <v>10</v>
      </c>
      <c r="B13" s="299"/>
      <c r="C13" s="6" t="s">
        <v>817</v>
      </c>
      <c r="D13" s="6" t="s">
        <v>950</v>
      </c>
      <c r="E13" s="13" t="s">
        <v>959</v>
      </c>
      <c r="F13" s="13">
        <v>30666579</v>
      </c>
      <c r="G13" s="14">
        <v>44306</v>
      </c>
      <c r="H13" s="18"/>
      <c r="I13" s="237">
        <v>333126.23</v>
      </c>
      <c r="J13" s="237">
        <v>82000</v>
      </c>
      <c r="K13" s="12">
        <v>1705723</v>
      </c>
      <c r="L13" s="77">
        <f t="shared" si="1"/>
        <v>625431.76666666672</v>
      </c>
      <c r="M13" s="95">
        <f t="shared" si="2"/>
        <v>648788.14086098166</v>
      </c>
      <c r="N13" s="95">
        <f t="shared" si="3"/>
        <v>6487.8814086098164</v>
      </c>
      <c r="O13" s="95">
        <f t="shared" si="4"/>
        <v>12326.974676358652</v>
      </c>
      <c r="P13" s="95">
        <f t="shared" si="5"/>
        <v>667602.99694595009</v>
      </c>
    </row>
    <row r="14" spans="1:17" ht="22.5" x14ac:dyDescent="0.25">
      <c r="A14" s="5">
        <v>11</v>
      </c>
      <c r="B14" s="299"/>
      <c r="C14" s="6" t="s">
        <v>817</v>
      </c>
      <c r="D14" s="6" t="s">
        <v>950</v>
      </c>
      <c r="E14" s="13" t="s">
        <v>960</v>
      </c>
      <c r="F14" s="13">
        <v>1026293511</v>
      </c>
      <c r="G14" s="14">
        <v>44306</v>
      </c>
      <c r="H14" s="18"/>
      <c r="I14" s="237">
        <v>333126.23</v>
      </c>
      <c r="J14" s="237">
        <v>82000</v>
      </c>
      <c r="K14" s="12">
        <v>1705723</v>
      </c>
      <c r="L14" s="77">
        <f t="shared" si="1"/>
        <v>625431.76666666672</v>
      </c>
      <c r="M14" s="95">
        <f t="shared" si="2"/>
        <v>648788.14086098166</v>
      </c>
      <c r="N14" s="95">
        <f t="shared" si="3"/>
        <v>6487.8814086098164</v>
      </c>
      <c r="O14" s="95">
        <f t="shared" si="4"/>
        <v>12326.974676358652</v>
      </c>
      <c r="P14" s="95">
        <f t="shared" si="5"/>
        <v>667602.99694595009</v>
      </c>
    </row>
    <row r="15" spans="1:17" ht="22.5" x14ac:dyDescent="0.25">
      <c r="A15" s="5">
        <v>12</v>
      </c>
      <c r="B15" s="299"/>
      <c r="C15" s="6" t="s">
        <v>817</v>
      </c>
      <c r="D15" s="6" t="s">
        <v>950</v>
      </c>
      <c r="E15" s="13" t="s">
        <v>961</v>
      </c>
      <c r="F15" s="13">
        <v>39802794</v>
      </c>
      <c r="G15" s="14">
        <v>44306</v>
      </c>
      <c r="H15" s="18"/>
      <c r="I15" s="237">
        <v>333126.23</v>
      </c>
      <c r="J15" s="237">
        <v>82000</v>
      </c>
      <c r="K15" s="12">
        <v>1705723</v>
      </c>
      <c r="L15" s="77">
        <f t="shared" si="1"/>
        <v>625431.76666666672</v>
      </c>
      <c r="M15" s="95">
        <f t="shared" si="2"/>
        <v>648788.14086098166</v>
      </c>
      <c r="N15" s="95">
        <f t="shared" si="3"/>
        <v>6487.8814086098164</v>
      </c>
      <c r="O15" s="95">
        <f t="shared" si="4"/>
        <v>12326.974676358652</v>
      </c>
      <c r="P15" s="95">
        <f t="shared" si="5"/>
        <v>667602.99694595009</v>
      </c>
    </row>
    <row r="16" spans="1:17" ht="22.5" x14ac:dyDescent="0.25">
      <c r="A16" s="5"/>
      <c r="B16" s="299"/>
      <c r="C16" s="6" t="s">
        <v>817</v>
      </c>
      <c r="D16" s="6" t="s">
        <v>950</v>
      </c>
      <c r="E16" s="13" t="s">
        <v>1134</v>
      </c>
      <c r="F16" s="13">
        <v>52554338</v>
      </c>
      <c r="G16" s="14">
        <v>44306</v>
      </c>
      <c r="H16" s="18"/>
      <c r="I16" s="237">
        <v>333126.23</v>
      </c>
      <c r="J16" s="237">
        <v>82000</v>
      </c>
      <c r="K16" s="12">
        <v>1705723</v>
      </c>
      <c r="L16" s="77">
        <f t="shared" si="1"/>
        <v>625431.76666666672</v>
      </c>
      <c r="M16" s="95">
        <f>+L16*(1+$M$3)</f>
        <v>648788.14086098166</v>
      </c>
      <c r="N16" s="95">
        <f>+M16*$N$3</f>
        <v>6487.8814086098164</v>
      </c>
      <c r="O16" s="95">
        <f>+M16*$O$2*$O$3</f>
        <v>12326.974676358652</v>
      </c>
      <c r="P16" s="95">
        <f>+M16+N16+O16</f>
        <v>667602.99694595009</v>
      </c>
    </row>
    <row r="17" spans="1:16" ht="22.5" x14ac:dyDescent="0.25">
      <c r="A17" s="5">
        <v>13</v>
      </c>
      <c r="B17" s="299"/>
      <c r="C17" s="6" t="s">
        <v>817</v>
      </c>
      <c r="D17" s="6" t="s">
        <v>950</v>
      </c>
      <c r="E17" s="13" t="s">
        <v>962</v>
      </c>
      <c r="F17" s="13">
        <v>52757723</v>
      </c>
      <c r="G17" s="14">
        <v>44306</v>
      </c>
      <c r="H17" s="18"/>
      <c r="I17" s="237">
        <v>333126.23</v>
      </c>
      <c r="J17" s="237">
        <v>82000</v>
      </c>
      <c r="K17" s="12">
        <v>1705723</v>
      </c>
      <c r="L17" s="77">
        <f t="shared" si="1"/>
        <v>625431.76666666672</v>
      </c>
      <c r="M17" s="95">
        <f t="shared" ref="M17:M42" si="6">+L17*(1+$M$3)</f>
        <v>648788.14086098166</v>
      </c>
      <c r="N17" s="95">
        <f t="shared" ref="N17:N42" si="7">+M17*$N$3</f>
        <v>6487.8814086098164</v>
      </c>
      <c r="O17" s="95">
        <f t="shared" ref="O17:O42" si="8">+M17*$O$2*$O$3</f>
        <v>12326.974676358652</v>
      </c>
      <c r="P17" s="95">
        <f t="shared" ref="P17:P42" si="9">+M17+N17+O17</f>
        <v>667602.99694595009</v>
      </c>
    </row>
    <row r="18" spans="1:16" ht="22.5" x14ac:dyDescent="0.25">
      <c r="A18" s="5">
        <v>14</v>
      </c>
      <c r="B18" s="299"/>
      <c r="C18" s="6" t="s">
        <v>817</v>
      </c>
      <c r="D18" s="6" t="s">
        <v>950</v>
      </c>
      <c r="E18" s="13" t="s">
        <v>963</v>
      </c>
      <c r="F18" s="13">
        <v>1023898933</v>
      </c>
      <c r="G18" s="14">
        <v>44306</v>
      </c>
      <c r="H18" s="18"/>
      <c r="I18" s="237">
        <v>333126.23</v>
      </c>
      <c r="J18" s="237">
        <v>82000</v>
      </c>
      <c r="K18" s="12">
        <v>1705723</v>
      </c>
      <c r="L18" s="77">
        <f t="shared" si="1"/>
        <v>625431.76666666672</v>
      </c>
      <c r="M18" s="95">
        <f t="shared" si="6"/>
        <v>648788.14086098166</v>
      </c>
      <c r="N18" s="95">
        <f t="shared" si="7"/>
        <v>6487.8814086098164</v>
      </c>
      <c r="O18" s="95">
        <f t="shared" si="8"/>
        <v>12326.974676358652</v>
      </c>
      <c r="P18" s="95">
        <f t="shared" si="9"/>
        <v>667602.99694595009</v>
      </c>
    </row>
    <row r="19" spans="1:16" ht="22.5" x14ac:dyDescent="0.25">
      <c r="A19" s="5">
        <v>15</v>
      </c>
      <c r="B19" s="299"/>
      <c r="C19" s="6" t="s">
        <v>817</v>
      </c>
      <c r="D19" s="6" t="s">
        <v>950</v>
      </c>
      <c r="E19" s="13" t="s">
        <v>964</v>
      </c>
      <c r="F19" s="13">
        <v>53090251</v>
      </c>
      <c r="G19" s="14">
        <v>44306</v>
      </c>
      <c r="H19" s="18"/>
      <c r="I19" s="237">
        <v>333126.23</v>
      </c>
      <c r="J19" s="237">
        <v>82000</v>
      </c>
      <c r="K19" s="12">
        <v>1705723</v>
      </c>
      <c r="L19" s="77">
        <f t="shared" si="1"/>
        <v>625431.76666666672</v>
      </c>
      <c r="M19" s="95">
        <f t="shared" si="6"/>
        <v>648788.14086098166</v>
      </c>
      <c r="N19" s="95">
        <f t="shared" si="7"/>
        <v>6487.8814086098164</v>
      </c>
      <c r="O19" s="95">
        <f t="shared" si="8"/>
        <v>12326.974676358652</v>
      </c>
      <c r="P19" s="95">
        <f t="shared" si="9"/>
        <v>667602.99694595009</v>
      </c>
    </row>
    <row r="20" spans="1:16" ht="22.5" x14ac:dyDescent="0.25">
      <c r="A20" s="5">
        <v>16</v>
      </c>
      <c r="B20" s="299"/>
      <c r="C20" s="6" t="s">
        <v>817</v>
      </c>
      <c r="D20" s="6" t="s">
        <v>950</v>
      </c>
      <c r="E20" s="13" t="s">
        <v>965</v>
      </c>
      <c r="F20" s="13">
        <v>52276031</v>
      </c>
      <c r="G20" s="14">
        <v>44306</v>
      </c>
      <c r="H20" s="18"/>
      <c r="I20" s="237">
        <v>333126.23</v>
      </c>
      <c r="J20" s="237">
        <v>82000</v>
      </c>
      <c r="K20" s="12">
        <v>1705723</v>
      </c>
      <c r="L20" s="77">
        <f t="shared" si="1"/>
        <v>625431.76666666672</v>
      </c>
      <c r="M20" s="95">
        <f t="shared" si="6"/>
        <v>648788.14086098166</v>
      </c>
      <c r="N20" s="95">
        <f t="shared" si="7"/>
        <v>6487.8814086098164</v>
      </c>
      <c r="O20" s="95">
        <f t="shared" si="8"/>
        <v>12326.974676358652</v>
      </c>
      <c r="P20" s="95">
        <f t="shared" si="9"/>
        <v>667602.99694595009</v>
      </c>
    </row>
    <row r="21" spans="1:16" ht="22.5" x14ac:dyDescent="0.25">
      <c r="A21" s="5">
        <v>17</v>
      </c>
      <c r="B21" s="299"/>
      <c r="C21" s="6" t="s">
        <v>817</v>
      </c>
      <c r="D21" s="6" t="s">
        <v>950</v>
      </c>
      <c r="E21" s="13" t="s">
        <v>966</v>
      </c>
      <c r="F21" s="13">
        <v>52748862</v>
      </c>
      <c r="G21" s="14">
        <v>44306</v>
      </c>
      <c r="H21" s="18"/>
      <c r="I21" s="237">
        <v>333126.23</v>
      </c>
      <c r="J21" s="237">
        <v>82000</v>
      </c>
      <c r="K21" s="12">
        <v>1705723</v>
      </c>
      <c r="L21" s="77">
        <f t="shared" si="1"/>
        <v>625431.76666666672</v>
      </c>
      <c r="M21" s="95">
        <f t="shared" si="6"/>
        <v>648788.14086098166</v>
      </c>
      <c r="N21" s="95">
        <f t="shared" si="7"/>
        <v>6487.8814086098164</v>
      </c>
      <c r="O21" s="95">
        <f t="shared" si="8"/>
        <v>12326.974676358652</v>
      </c>
      <c r="P21" s="95">
        <f t="shared" si="9"/>
        <v>667602.99694595009</v>
      </c>
    </row>
    <row r="22" spans="1:16" ht="22.5" x14ac:dyDescent="0.25">
      <c r="A22" s="5">
        <v>18</v>
      </c>
      <c r="B22" s="299"/>
      <c r="C22" s="6" t="s">
        <v>817</v>
      </c>
      <c r="D22" s="6" t="s">
        <v>950</v>
      </c>
      <c r="E22" s="13" t="s">
        <v>967</v>
      </c>
      <c r="F22" s="13">
        <v>1023935313</v>
      </c>
      <c r="G22" s="14">
        <v>44306</v>
      </c>
      <c r="H22" s="18"/>
      <c r="I22" s="237">
        <v>333126.23</v>
      </c>
      <c r="J22" s="237">
        <v>82000</v>
      </c>
      <c r="K22" s="12">
        <v>1705723</v>
      </c>
      <c r="L22" s="77">
        <f t="shared" si="1"/>
        <v>625431.76666666672</v>
      </c>
      <c r="M22" s="95">
        <f t="shared" si="6"/>
        <v>648788.14086098166</v>
      </c>
      <c r="N22" s="95">
        <f t="shared" si="7"/>
        <v>6487.8814086098164</v>
      </c>
      <c r="O22" s="95">
        <f t="shared" si="8"/>
        <v>12326.974676358652</v>
      </c>
      <c r="P22" s="95">
        <f t="shared" si="9"/>
        <v>667602.99694595009</v>
      </c>
    </row>
    <row r="23" spans="1:16" ht="22.5" x14ac:dyDescent="0.25">
      <c r="A23" s="5">
        <v>19</v>
      </c>
      <c r="B23" s="299"/>
      <c r="C23" s="6" t="s">
        <v>817</v>
      </c>
      <c r="D23" s="6" t="s">
        <v>950</v>
      </c>
      <c r="E23" s="13" t="s">
        <v>968</v>
      </c>
      <c r="F23" s="13">
        <v>52704600</v>
      </c>
      <c r="G23" s="14">
        <v>44306</v>
      </c>
      <c r="H23" s="18"/>
      <c r="I23" s="237">
        <v>333126.23</v>
      </c>
      <c r="J23" s="237">
        <v>82000</v>
      </c>
      <c r="K23" s="12">
        <v>1705723</v>
      </c>
      <c r="L23" s="77">
        <f t="shared" si="1"/>
        <v>625431.76666666672</v>
      </c>
      <c r="M23" s="95">
        <f t="shared" si="6"/>
        <v>648788.14086098166</v>
      </c>
      <c r="N23" s="95">
        <f t="shared" si="7"/>
        <v>6487.8814086098164</v>
      </c>
      <c r="O23" s="95">
        <f t="shared" si="8"/>
        <v>12326.974676358652</v>
      </c>
      <c r="P23" s="95">
        <f t="shared" si="9"/>
        <v>667602.99694595009</v>
      </c>
    </row>
    <row r="24" spans="1:16" ht="22.5" x14ac:dyDescent="0.25">
      <c r="A24" s="5">
        <v>20</v>
      </c>
      <c r="B24" s="299"/>
      <c r="C24" s="6" t="s">
        <v>817</v>
      </c>
      <c r="D24" s="6" t="s">
        <v>950</v>
      </c>
      <c r="E24" s="13" t="s">
        <v>969</v>
      </c>
      <c r="F24" s="13">
        <v>1032383741</v>
      </c>
      <c r="G24" s="14">
        <v>44306</v>
      </c>
      <c r="H24" s="18"/>
      <c r="I24" s="237">
        <v>333126.23</v>
      </c>
      <c r="J24" s="237">
        <v>82000</v>
      </c>
      <c r="K24" s="12">
        <v>1705723</v>
      </c>
      <c r="L24" s="77">
        <f t="shared" si="1"/>
        <v>625431.76666666672</v>
      </c>
      <c r="M24" s="95">
        <f t="shared" si="6"/>
        <v>648788.14086098166</v>
      </c>
      <c r="N24" s="95">
        <f t="shared" si="7"/>
        <v>6487.8814086098164</v>
      </c>
      <c r="O24" s="95">
        <f t="shared" si="8"/>
        <v>12326.974676358652</v>
      </c>
      <c r="P24" s="95">
        <f t="shared" si="9"/>
        <v>667602.99694595009</v>
      </c>
    </row>
    <row r="25" spans="1:16" ht="22.5" x14ac:dyDescent="0.25">
      <c r="A25" s="5">
        <v>21</v>
      </c>
      <c r="B25" s="299"/>
      <c r="C25" s="6" t="s">
        <v>817</v>
      </c>
      <c r="D25" s="6" t="s">
        <v>950</v>
      </c>
      <c r="E25" s="13" t="s">
        <v>970</v>
      </c>
      <c r="F25" s="13">
        <v>20749432</v>
      </c>
      <c r="G25" s="14">
        <v>44306</v>
      </c>
      <c r="H25" s="18"/>
      <c r="I25" s="237">
        <v>333126.23</v>
      </c>
      <c r="J25" s="237">
        <v>82000</v>
      </c>
      <c r="K25" s="12">
        <v>1705723</v>
      </c>
      <c r="L25" s="77">
        <f t="shared" si="1"/>
        <v>625431.76666666672</v>
      </c>
      <c r="M25" s="95">
        <f t="shared" si="6"/>
        <v>648788.14086098166</v>
      </c>
      <c r="N25" s="95">
        <f t="shared" si="7"/>
        <v>6487.8814086098164</v>
      </c>
      <c r="O25" s="95">
        <f t="shared" si="8"/>
        <v>12326.974676358652</v>
      </c>
      <c r="P25" s="95">
        <f t="shared" si="9"/>
        <v>667602.99694595009</v>
      </c>
    </row>
    <row r="26" spans="1:16" ht="22.5" x14ac:dyDescent="0.25">
      <c r="A26" s="5">
        <v>22</v>
      </c>
      <c r="B26" s="299"/>
      <c r="C26" s="6" t="s">
        <v>817</v>
      </c>
      <c r="D26" s="6" t="s">
        <v>950</v>
      </c>
      <c r="E26" s="13" t="s">
        <v>971</v>
      </c>
      <c r="F26" s="13">
        <v>52897266</v>
      </c>
      <c r="G26" s="14">
        <v>44306</v>
      </c>
      <c r="H26" s="18"/>
      <c r="I26" s="237">
        <v>333126.23</v>
      </c>
      <c r="J26" s="237">
        <v>82000</v>
      </c>
      <c r="K26" s="12">
        <v>1705723</v>
      </c>
      <c r="L26" s="77">
        <f t="shared" si="1"/>
        <v>625431.76666666672</v>
      </c>
      <c r="M26" s="95">
        <f t="shared" si="6"/>
        <v>648788.14086098166</v>
      </c>
      <c r="N26" s="95">
        <f t="shared" si="7"/>
        <v>6487.8814086098164</v>
      </c>
      <c r="O26" s="95">
        <f t="shared" si="8"/>
        <v>12326.974676358652</v>
      </c>
      <c r="P26" s="95">
        <f t="shared" si="9"/>
        <v>667602.99694595009</v>
      </c>
    </row>
    <row r="27" spans="1:16" ht="22.5" x14ac:dyDescent="0.25">
      <c r="A27" s="5">
        <v>23</v>
      </c>
      <c r="B27" s="299"/>
      <c r="C27" s="6" t="s">
        <v>817</v>
      </c>
      <c r="D27" s="6" t="s">
        <v>950</v>
      </c>
      <c r="E27" s="13" t="s">
        <v>972</v>
      </c>
      <c r="F27" s="13">
        <v>52546457</v>
      </c>
      <c r="G27" s="14">
        <v>44306</v>
      </c>
      <c r="H27" s="18"/>
      <c r="I27" s="237">
        <v>333126.23</v>
      </c>
      <c r="J27" s="237">
        <v>82000</v>
      </c>
      <c r="K27" s="12">
        <v>1705723</v>
      </c>
      <c r="L27" s="77">
        <f t="shared" si="1"/>
        <v>625431.76666666672</v>
      </c>
      <c r="M27" s="95">
        <f t="shared" si="6"/>
        <v>648788.14086098166</v>
      </c>
      <c r="N27" s="95">
        <f t="shared" si="7"/>
        <v>6487.8814086098164</v>
      </c>
      <c r="O27" s="95">
        <f t="shared" si="8"/>
        <v>12326.974676358652</v>
      </c>
      <c r="P27" s="95">
        <f t="shared" si="9"/>
        <v>667602.99694595009</v>
      </c>
    </row>
    <row r="28" spans="1:16" ht="22.5" x14ac:dyDescent="0.25">
      <c r="A28" s="5">
        <v>24</v>
      </c>
      <c r="B28" s="299"/>
      <c r="C28" s="6" t="s">
        <v>817</v>
      </c>
      <c r="D28" s="6" t="s">
        <v>950</v>
      </c>
      <c r="E28" s="13" t="s">
        <v>973</v>
      </c>
      <c r="F28" s="13">
        <v>1013586699</v>
      </c>
      <c r="G28" s="14">
        <v>44306</v>
      </c>
      <c r="H28" s="18"/>
      <c r="I28" s="237">
        <v>333126.23</v>
      </c>
      <c r="J28" s="237">
        <v>82000</v>
      </c>
      <c r="K28" s="12">
        <v>1705723</v>
      </c>
      <c r="L28" s="77">
        <f t="shared" si="1"/>
        <v>625431.76666666672</v>
      </c>
      <c r="M28" s="95">
        <f t="shared" si="6"/>
        <v>648788.14086098166</v>
      </c>
      <c r="N28" s="95">
        <f t="shared" si="7"/>
        <v>6487.8814086098164</v>
      </c>
      <c r="O28" s="95">
        <f t="shared" si="8"/>
        <v>12326.974676358652</v>
      </c>
      <c r="P28" s="95">
        <f t="shared" si="9"/>
        <v>667602.99694595009</v>
      </c>
    </row>
    <row r="29" spans="1:16" x14ac:dyDescent="0.25">
      <c r="A29" s="5">
        <v>25</v>
      </c>
      <c r="B29" s="299"/>
      <c r="C29" s="6" t="s">
        <v>817</v>
      </c>
      <c r="D29" s="6" t="s">
        <v>977</v>
      </c>
      <c r="E29" s="13" t="s">
        <v>975</v>
      </c>
      <c r="F29" s="15">
        <v>1026280042</v>
      </c>
      <c r="G29" s="14">
        <v>44306</v>
      </c>
      <c r="H29" s="18"/>
      <c r="I29" s="237">
        <v>333126.23</v>
      </c>
      <c r="J29" s="237">
        <v>82000</v>
      </c>
      <c r="K29" s="12">
        <v>1650451</v>
      </c>
      <c r="L29" s="77">
        <f t="shared" si="1"/>
        <v>605165.3666666667</v>
      </c>
      <c r="M29" s="95">
        <f t="shared" si="6"/>
        <v>627764.90430869954</v>
      </c>
      <c r="N29" s="95">
        <f t="shared" si="7"/>
        <v>6277.6490430869953</v>
      </c>
      <c r="O29" s="95">
        <f t="shared" si="8"/>
        <v>11927.533181865292</v>
      </c>
      <c r="P29" s="95">
        <f t="shared" si="9"/>
        <v>645970.08653365192</v>
      </c>
    </row>
    <row r="30" spans="1:16" ht="22.5" x14ac:dyDescent="0.25">
      <c r="A30" s="5">
        <v>26</v>
      </c>
      <c r="B30" s="299"/>
      <c r="C30" s="6" t="s">
        <v>817</v>
      </c>
      <c r="D30" s="6" t="s">
        <v>950</v>
      </c>
      <c r="E30" s="13" t="s">
        <v>976</v>
      </c>
      <c r="F30" s="15">
        <v>52742012</v>
      </c>
      <c r="G30" s="14">
        <v>44306</v>
      </c>
      <c r="H30" s="18"/>
      <c r="I30" s="237">
        <v>333126.23</v>
      </c>
      <c r="J30" s="237">
        <v>82000</v>
      </c>
      <c r="K30" s="12">
        <v>1705723</v>
      </c>
      <c r="L30" s="77">
        <f t="shared" si="1"/>
        <v>625431.76666666672</v>
      </c>
      <c r="M30" s="95">
        <f t="shared" si="6"/>
        <v>648788.14086098166</v>
      </c>
      <c r="N30" s="95">
        <f t="shared" si="7"/>
        <v>6487.8814086098164</v>
      </c>
      <c r="O30" s="95">
        <f t="shared" si="8"/>
        <v>12326.974676358652</v>
      </c>
      <c r="P30" s="95">
        <f t="shared" si="9"/>
        <v>667602.99694595009</v>
      </c>
    </row>
    <row r="31" spans="1:16" ht="22.5" x14ac:dyDescent="0.25">
      <c r="A31" s="5">
        <v>27</v>
      </c>
      <c r="B31" s="299"/>
      <c r="C31" s="6" t="s">
        <v>817</v>
      </c>
      <c r="D31" s="6" t="s">
        <v>950</v>
      </c>
      <c r="E31" s="13" t="s">
        <v>978</v>
      </c>
      <c r="F31" s="13">
        <v>1007186608</v>
      </c>
      <c r="G31" s="14">
        <v>44306</v>
      </c>
      <c r="H31" s="18"/>
      <c r="I31" s="237">
        <v>333126.23</v>
      </c>
      <c r="J31" s="237">
        <v>82000</v>
      </c>
      <c r="K31" s="12">
        <v>1705723</v>
      </c>
      <c r="L31" s="77">
        <f t="shared" si="1"/>
        <v>625431.76666666672</v>
      </c>
      <c r="M31" s="95">
        <f t="shared" si="6"/>
        <v>648788.14086098166</v>
      </c>
      <c r="N31" s="95">
        <f t="shared" si="7"/>
        <v>6487.8814086098164</v>
      </c>
      <c r="O31" s="95">
        <f t="shared" si="8"/>
        <v>12326.974676358652</v>
      </c>
      <c r="P31" s="95">
        <f t="shared" si="9"/>
        <v>667602.99694595009</v>
      </c>
    </row>
    <row r="32" spans="1:16" ht="22.5" x14ac:dyDescent="0.25">
      <c r="A32" s="5">
        <v>28</v>
      </c>
      <c r="B32" s="299"/>
      <c r="C32" s="6" t="s">
        <v>817</v>
      </c>
      <c r="D32" s="6" t="s">
        <v>950</v>
      </c>
      <c r="E32" s="13" t="s">
        <v>979</v>
      </c>
      <c r="F32" s="13">
        <v>52242877</v>
      </c>
      <c r="G32" s="14">
        <v>44306</v>
      </c>
      <c r="H32" s="18"/>
      <c r="I32" s="237">
        <v>333126.23</v>
      </c>
      <c r="J32" s="237">
        <v>82000</v>
      </c>
      <c r="K32" s="12">
        <v>1705723</v>
      </c>
      <c r="L32" s="77">
        <f t="shared" si="1"/>
        <v>625431.76666666672</v>
      </c>
      <c r="M32" s="95">
        <f t="shared" si="6"/>
        <v>648788.14086098166</v>
      </c>
      <c r="N32" s="95">
        <f t="shared" si="7"/>
        <v>6487.8814086098164</v>
      </c>
      <c r="O32" s="95">
        <f t="shared" si="8"/>
        <v>12326.974676358652</v>
      </c>
      <c r="P32" s="95">
        <f t="shared" si="9"/>
        <v>667602.99694595009</v>
      </c>
    </row>
    <row r="33" spans="1:16" ht="22.5" x14ac:dyDescent="0.25">
      <c r="A33" s="5">
        <v>29</v>
      </c>
      <c r="B33" s="299"/>
      <c r="C33" s="6" t="s">
        <v>817</v>
      </c>
      <c r="D33" s="6" t="s">
        <v>950</v>
      </c>
      <c r="E33" s="13" t="s">
        <v>980</v>
      </c>
      <c r="F33" s="13">
        <v>55111640</v>
      </c>
      <c r="G33" s="14">
        <v>44306</v>
      </c>
      <c r="H33" s="18"/>
      <c r="I33" s="237">
        <v>333126.23</v>
      </c>
      <c r="J33" s="237">
        <v>82000</v>
      </c>
      <c r="K33" s="12">
        <v>1705723</v>
      </c>
      <c r="L33" s="77">
        <f t="shared" si="1"/>
        <v>625431.76666666672</v>
      </c>
      <c r="M33" s="95">
        <f t="shared" si="6"/>
        <v>648788.14086098166</v>
      </c>
      <c r="N33" s="95">
        <f t="shared" si="7"/>
        <v>6487.8814086098164</v>
      </c>
      <c r="O33" s="95">
        <f t="shared" si="8"/>
        <v>12326.974676358652</v>
      </c>
      <c r="P33" s="95">
        <f t="shared" si="9"/>
        <v>667602.99694595009</v>
      </c>
    </row>
    <row r="34" spans="1:16" ht="22.5" x14ac:dyDescent="0.25">
      <c r="A34" s="5">
        <v>30</v>
      </c>
      <c r="B34" s="299"/>
      <c r="C34" s="6" t="s">
        <v>817</v>
      </c>
      <c r="D34" s="6" t="s">
        <v>950</v>
      </c>
      <c r="E34" s="13" t="s">
        <v>1133</v>
      </c>
      <c r="F34" s="13">
        <v>52776866</v>
      </c>
      <c r="G34" s="14">
        <v>44306</v>
      </c>
      <c r="H34" s="18"/>
      <c r="I34" s="237">
        <v>333126.23</v>
      </c>
      <c r="J34" s="237">
        <v>82000</v>
      </c>
      <c r="K34" s="12">
        <v>1705723</v>
      </c>
      <c r="L34" s="77">
        <f t="shared" si="1"/>
        <v>625431.76666666672</v>
      </c>
      <c r="M34" s="95">
        <f t="shared" ref="M34" si="10">+L34*(1+$M$3)</f>
        <v>648788.14086098166</v>
      </c>
      <c r="N34" s="95">
        <f t="shared" ref="N34" si="11">+M34*$N$3</f>
        <v>6487.8814086098164</v>
      </c>
      <c r="O34" s="95">
        <f t="shared" ref="O34" si="12">+M34*$O$2*$O$3</f>
        <v>12326.974676358652</v>
      </c>
      <c r="P34" s="95">
        <f t="shared" ref="P34" si="13">+M34+N34+O34</f>
        <v>667602.99694595009</v>
      </c>
    </row>
    <row r="35" spans="1:16" x14ac:dyDescent="0.25">
      <c r="A35" s="5">
        <v>31</v>
      </c>
      <c r="B35" s="299"/>
      <c r="C35" s="6" t="s">
        <v>817</v>
      </c>
      <c r="D35" s="6" t="s">
        <v>982</v>
      </c>
      <c r="E35" s="13" t="s">
        <v>981</v>
      </c>
      <c r="F35" s="13">
        <v>1023941569</v>
      </c>
      <c r="G35" s="14">
        <v>44306</v>
      </c>
      <c r="H35" s="18"/>
      <c r="I35" s="237">
        <v>333126.23</v>
      </c>
      <c r="J35" s="237">
        <v>82000</v>
      </c>
      <c r="K35" s="12">
        <v>1650451</v>
      </c>
      <c r="L35" s="77">
        <f t="shared" si="1"/>
        <v>605165.3666666667</v>
      </c>
      <c r="M35" s="95">
        <f t="shared" si="6"/>
        <v>627764.90430869954</v>
      </c>
      <c r="N35" s="95">
        <f t="shared" si="7"/>
        <v>6277.6490430869953</v>
      </c>
      <c r="O35" s="95">
        <f t="shared" si="8"/>
        <v>11927.533181865292</v>
      </c>
      <c r="P35" s="95">
        <f t="shared" si="9"/>
        <v>645970.08653365192</v>
      </c>
    </row>
    <row r="36" spans="1:16" x14ac:dyDescent="0.25">
      <c r="A36" s="5">
        <v>32</v>
      </c>
      <c r="B36" s="299"/>
      <c r="C36" s="6" t="s">
        <v>817</v>
      </c>
      <c r="D36" s="6" t="s">
        <v>982</v>
      </c>
      <c r="E36" s="13" t="s">
        <v>983</v>
      </c>
      <c r="F36" s="13">
        <v>1026283415</v>
      </c>
      <c r="G36" s="14">
        <v>44306</v>
      </c>
      <c r="H36" s="18"/>
      <c r="I36" s="237">
        <v>333126.23</v>
      </c>
      <c r="J36" s="237">
        <v>82000</v>
      </c>
      <c r="K36" s="12">
        <v>1650451</v>
      </c>
      <c r="L36" s="77">
        <f t="shared" si="1"/>
        <v>605165.3666666667</v>
      </c>
      <c r="M36" s="95">
        <f t="shared" si="6"/>
        <v>627764.90430869954</v>
      </c>
      <c r="N36" s="95">
        <f t="shared" si="7"/>
        <v>6277.6490430869953</v>
      </c>
      <c r="O36" s="95">
        <f t="shared" si="8"/>
        <v>11927.533181865292</v>
      </c>
      <c r="P36" s="95">
        <f t="shared" si="9"/>
        <v>645970.08653365192</v>
      </c>
    </row>
    <row r="37" spans="1:16" x14ac:dyDescent="0.25">
      <c r="A37" s="5">
        <v>33</v>
      </c>
      <c r="B37" s="299"/>
      <c r="C37" s="6" t="s">
        <v>817</v>
      </c>
      <c r="D37" s="6" t="s">
        <v>982</v>
      </c>
      <c r="E37" s="13" t="s">
        <v>984</v>
      </c>
      <c r="F37" s="13">
        <v>91539005</v>
      </c>
      <c r="G37" s="14">
        <v>44306</v>
      </c>
      <c r="H37" s="18"/>
      <c r="I37" s="237">
        <v>333126.23</v>
      </c>
      <c r="J37" s="237">
        <v>82000</v>
      </c>
      <c r="K37" s="12">
        <v>1650451</v>
      </c>
      <c r="L37" s="77">
        <f t="shared" si="1"/>
        <v>605165.3666666667</v>
      </c>
      <c r="M37" s="95">
        <f t="shared" si="6"/>
        <v>627764.90430869954</v>
      </c>
      <c r="N37" s="95">
        <f t="shared" si="7"/>
        <v>6277.6490430869953</v>
      </c>
      <c r="O37" s="95">
        <f t="shared" si="8"/>
        <v>11927.533181865292</v>
      </c>
      <c r="P37" s="95">
        <f t="shared" si="9"/>
        <v>645970.08653365192</v>
      </c>
    </row>
    <row r="38" spans="1:16" x14ac:dyDescent="0.25">
      <c r="A38" s="5">
        <v>34</v>
      </c>
      <c r="B38" s="299"/>
      <c r="C38" s="6" t="s">
        <v>817</v>
      </c>
      <c r="D38" s="6" t="s">
        <v>982</v>
      </c>
      <c r="E38" s="13" t="s">
        <v>985</v>
      </c>
      <c r="F38" s="13">
        <v>1031157761</v>
      </c>
      <c r="G38" s="14">
        <v>44306</v>
      </c>
      <c r="H38" s="18"/>
      <c r="I38" s="237">
        <v>333126.23</v>
      </c>
      <c r="J38" s="237">
        <v>82000</v>
      </c>
      <c r="K38" s="12">
        <v>1650451</v>
      </c>
      <c r="L38" s="77">
        <f t="shared" si="1"/>
        <v>605165.3666666667</v>
      </c>
      <c r="M38" s="95">
        <f t="shared" si="6"/>
        <v>627764.90430869954</v>
      </c>
      <c r="N38" s="95">
        <f t="shared" si="7"/>
        <v>6277.6490430869953</v>
      </c>
      <c r="O38" s="95">
        <f t="shared" si="8"/>
        <v>11927.533181865292</v>
      </c>
      <c r="P38" s="95">
        <f t="shared" si="9"/>
        <v>645970.08653365192</v>
      </c>
    </row>
    <row r="39" spans="1:16" x14ac:dyDescent="0.25">
      <c r="A39" s="5">
        <v>35</v>
      </c>
      <c r="B39" s="299"/>
      <c r="C39" s="6" t="s">
        <v>817</v>
      </c>
      <c r="D39" s="6" t="s">
        <v>982</v>
      </c>
      <c r="E39" s="13" t="s">
        <v>986</v>
      </c>
      <c r="F39" s="13">
        <v>1033677646</v>
      </c>
      <c r="G39" s="14">
        <v>44306</v>
      </c>
      <c r="H39" s="18"/>
      <c r="I39" s="237">
        <v>333126.23</v>
      </c>
      <c r="J39" s="237">
        <v>82000</v>
      </c>
      <c r="K39" s="12">
        <v>1650451</v>
      </c>
      <c r="L39" s="77">
        <f t="shared" si="1"/>
        <v>605165.3666666667</v>
      </c>
      <c r="M39" s="95">
        <f t="shared" si="6"/>
        <v>627764.90430869954</v>
      </c>
      <c r="N39" s="95">
        <f t="shared" si="7"/>
        <v>6277.6490430869953</v>
      </c>
      <c r="O39" s="95">
        <f t="shared" si="8"/>
        <v>11927.533181865292</v>
      </c>
      <c r="P39" s="95">
        <f t="shared" si="9"/>
        <v>645970.08653365192</v>
      </c>
    </row>
    <row r="40" spans="1:16" x14ac:dyDescent="0.25">
      <c r="A40" s="5">
        <v>36</v>
      </c>
      <c r="B40" s="299"/>
      <c r="C40" s="6" t="s">
        <v>817</v>
      </c>
      <c r="D40" s="6" t="s">
        <v>982</v>
      </c>
      <c r="E40" s="13" t="s">
        <v>987</v>
      </c>
      <c r="F40" s="13">
        <v>80124514</v>
      </c>
      <c r="G40" s="14">
        <v>44312</v>
      </c>
      <c r="H40" s="18"/>
      <c r="I40" s="237">
        <v>151421.01</v>
      </c>
      <c r="J40" s="237">
        <v>82000</v>
      </c>
      <c r="K40" s="12">
        <v>1650451</v>
      </c>
      <c r="L40" s="241">
        <f>+K40/30*5</f>
        <v>275075.16666666669</v>
      </c>
      <c r="M40" s="95">
        <f t="shared" si="6"/>
        <v>285347.68377668166</v>
      </c>
      <c r="N40" s="95">
        <f t="shared" si="7"/>
        <v>2853.4768377668165</v>
      </c>
      <c r="O40" s="95">
        <f t="shared" si="8"/>
        <v>5421.6059917569519</v>
      </c>
      <c r="P40" s="95">
        <f t="shared" si="9"/>
        <v>293622.76660620543</v>
      </c>
    </row>
    <row r="41" spans="1:16" x14ac:dyDescent="0.25">
      <c r="A41" s="5">
        <v>37</v>
      </c>
      <c r="B41" s="299"/>
      <c r="C41" s="6" t="s">
        <v>817</v>
      </c>
      <c r="D41" s="6" t="s">
        <v>989</v>
      </c>
      <c r="E41" s="13" t="s">
        <v>988</v>
      </c>
      <c r="F41" s="13">
        <v>52256511</v>
      </c>
      <c r="G41" s="14">
        <v>44306</v>
      </c>
      <c r="H41" s="18"/>
      <c r="I41" s="237">
        <v>333126.23</v>
      </c>
      <c r="J41" s="237">
        <v>82000</v>
      </c>
      <c r="K41" s="12">
        <v>1650451</v>
      </c>
      <c r="L41" s="77">
        <f t="shared" si="1"/>
        <v>605165.3666666667</v>
      </c>
      <c r="M41" s="95">
        <f t="shared" si="6"/>
        <v>627764.90430869954</v>
      </c>
      <c r="N41" s="95">
        <f t="shared" si="7"/>
        <v>6277.6490430869953</v>
      </c>
      <c r="O41" s="95">
        <f t="shared" si="8"/>
        <v>11927.533181865292</v>
      </c>
      <c r="P41" s="95">
        <f t="shared" si="9"/>
        <v>645970.08653365192</v>
      </c>
    </row>
    <row r="42" spans="1:16" x14ac:dyDescent="0.25">
      <c r="A42" s="5">
        <v>38</v>
      </c>
      <c r="B42" s="299"/>
      <c r="C42" s="6" t="s">
        <v>817</v>
      </c>
      <c r="D42" s="6" t="s">
        <v>991</v>
      </c>
      <c r="E42" s="13" t="s">
        <v>990</v>
      </c>
      <c r="F42" s="13">
        <v>1010214257</v>
      </c>
      <c r="G42" s="14">
        <v>44306</v>
      </c>
      <c r="H42" s="18"/>
      <c r="I42" s="237">
        <v>333126.23</v>
      </c>
      <c r="J42" s="237">
        <v>82000</v>
      </c>
      <c r="K42" s="12">
        <v>1650451</v>
      </c>
      <c r="L42" s="77">
        <f t="shared" si="1"/>
        <v>605165.3666666667</v>
      </c>
      <c r="M42" s="95">
        <f t="shared" si="6"/>
        <v>627764.90430869954</v>
      </c>
      <c r="N42" s="95">
        <f t="shared" si="7"/>
        <v>6277.6490430869953</v>
      </c>
      <c r="O42" s="95">
        <f t="shared" si="8"/>
        <v>11927.533181865292</v>
      </c>
      <c r="P42" s="95">
        <f t="shared" si="9"/>
        <v>645970.08653365192</v>
      </c>
    </row>
    <row r="43" spans="1:16" x14ac:dyDescent="0.25">
      <c r="A43" s="5">
        <v>39</v>
      </c>
      <c r="B43" s="299"/>
      <c r="C43" s="6" t="s">
        <v>817</v>
      </c>
      <c r="D43" s="6" t="s">
        <v>991</v>
      </c>
      <c r="E43" s="13" t="s">
        <v>992</v>
      </c>
      <c r="F43" s="13">
        <v>1032432651</v>
      </c>
      <c r="G43" s="14">
        <v>44306</v>
      </c>
      <c r="H43" s="18"/>
      <c r="I43" s="237">
        <v>333126.23</v>
      </c>
      <c r="J43" s="237">
        <v>82000</v>
      </c>
      <c r="K43" s="12">
        <v>1650451</v>
      </c>
      <c r="L43" s="77">
        <f t="shared" si="1"/>
        <v>605165.3666666667</v>
      </c>
      <c r="M43" s="95">
        <f t="shared" ref="M43:M106" si="14">+L43*(1+$M$3)</f>
        <v>627764.90430869954</v>
      </c>
      <c r="N43" s="95">
        <f t="shared" ref="N43:N106" si="15">+M43*$N$3</f>
        <v>6277.6490430869953</v>
      </c>
      <c r="O43" s="95">
        <f t="shared" ref="O43:O106" si="16">+M43*$O$2*$O$3</f>
        <v>11927.533181865292</v>
      </c>
      <c r="P43" s="95">
        <f t="shared" ref="P43:P106" si="17">+M43+N43+O43</f>
        <v>645970.08653365192</v>
      </c>
    </row>
    <row r="44" spans="1:16" x14ac:dyDescent="0.25">
      <c r="A44" s="5">
        <v>40</v>
      </c>
      <c r="B44" s="299"/>
      <c r="C44" s="6" t="s">
        <v>817</v>
      </c>
      <c r="D44" s="6" t="s">
        <v>991</v>
      </c>
      <c r="E44" s="13" t="s">
        <v>993</v>
      </c>
      <c r="F44" s="13">
        <v>1016028720</v>
      </c>
      <c r="G44" s="14">
        <v>44306</v>
      </c>
      <c r="H44" s="18"/>
      <c r="I44" s="237">
        <v>333126.23</v>
      </c>
      <c r="J44" s="237">
        <v>82000</v>
      </c>
      <c r="K44" s="12">
        <v>1650451</v>
      </c>
      <c r="L44" s="77">
        <f t="shared" si="1"/>
        <v>605165.3666666667</v>
      </c>
      <c r="M44" s="95">
        <f t="shared" si="14"/>
        <v>627764.90430869954</v>
      </c>
      <c r="N44" s="95">
        <f t="shared" si="15"/>
        <v>6277.6490430869953</v>
      </c>
      <c r="O44" s="95">
        <f t="shared" si="16"/>
        <v>11927.533181865292</v>
      </c>
      <c r="P44" s="95">
        <f t="shared" si="17"/>
        <v>645970.08653365192</v>
      </c>
    </row>
    <row r="45" spans="1:16" x14ac:dyDescent="0.25">
      <c r="A45" s="5">
        <v>41</v>
      </c>
      <c r="B45" s="299"/>
      <c r="C45" s="6" t="s">
        <v>817</v>
      </c>
      <c r="D45" s="6" t="s">
        <v>991</v>
      </c>
      <c r="E45" s="13" t="s">
        <v>994</v>
      </c>
      <c r="F45" s="13">
        <v>4266714</v>
      </c>
      <c r="G45" s="14">
        <v>44306</v>
      </c>
      <c r="H45" s="18"/>
      <c r="I45" s="237">
        <v>333126.23</v>
      </c>
      <c r="J45" s="237">
        <v>82000</v>
      </c>
      <c r="K45" s="12">
        <v>1650451</v>
      </c>
      <c r="L45" s="77">
        <f t="shared" si="1"/>
        <v>605165.3666666667</v>
      </c>
      <c r="M45" s="95">
        <f t="shared" si="14"/>
        <v>627764.90430869954</v>
      </c>
      <c r="N45" s="95">
        <f t="shared" si="15"/>
        <v>6277.6490430869953</v>
      </c>
      <c r="O45" s="95">
        <f t="shared" si="16"/>
        <v>11927.533181865292</v>
      </c>
      <c r="P45" s="95">
        <f t="shared" si="17"/>
        <v>645970.08653365192</v>
      </c>
    </row>
    <row r="46" spans="1:16" x14ac:dyDescent="0.25">
      <c r="A46" s="5">
        <v>42</v>
      </c>
      <c r="B46" s="299"/>
      <c r="C46" s="6" t="s">
        <v>817</v>
      </c>
      <c r="D46" s="6" t="s">
        <v>991</v>
      </c>
      <c r="E46" s="13" t="s">
        <v>995</v>
      </c>
      <c r="F46" s="13">
        <v>80391453</v>
      </c>
      <c r="G46" s="14">
        <v>44306</v>
      </c>
      <c r="H46" s="18"/>
      <c r="I46" s="237">
        <v>333126.23</v>
      </c>
      <c r="J46" s="237">
        <v>82000</v>
      </c>
      <c r="K46" s="12">
        <v>1650451</v>
      </c>
      <c r="L46" s="77">
        <f t="shared" si="1"/>
        <v>605165.3666666667</v>
      </c>
      <c r="M46" s="95">
        <f t="shared" si="14"/>
        <v>627764.90430869954</v>
      </c>
      <c r="N46" s="95">
        <f t="shared" si="15"/>
        <v>6277.6490430869953</v>
      </c>
      <c r="O46" s="95">
        <f t="shared" si="16"/>
        <v>11927.533181865292</v>
      </c>
      <c r="P46" s="95">
        <f t="shared" si="17"/>
        <v>645970.08653365192</v>
      </c>
    </row>
    <row r="47" spans="1:16" x14ac:dyDescent="0.25">
      <c r="A47" s="5">
        <v>43</v>
      </c>
      <c r="B47" s="299"/>
      <c r="C47" s="6" t="s">
        <v>817</v>
      </c>
      <c r="D47" s="6" t="s">
        <v>991</v>
      </c>
      <c r="E47" s="13" t="s">
        <v>996</v>
      </c>
      <c r="F47" s="13">
        <v>1010208790</v>
      </c>
      <c r="G47" s="14">
        <v>44306</v>
      </c>
      <c r="H47" s="18"/>
      <c r="I47" s="237">
        <v>333126.23</v>
      </c>
      <c r="J47" s="237">
        <v>82000</v>
      </c>
      <c r="K47" s="12">
        <v>1650451</v>
      </c>
      <c r="L47" s="77">
        <f t="shared" si="1"/>
        <v>605165.3666666667</v>
      </c>
      <c r="M47" s="95">
        <f t="shared" si="14"/>
        <v>627764.90430869954</v>
      </c>
      <c r="N47" s="95">
        <f t="shared" si="15"/>
        <v>6277.6490430869953</v>
      </c>
      <c r="O47" s="95">
        <f t="shared" si="16"/>
        <v>11927.533181865292</v>
      </c>
      <c r="P47" s="95">
        <f t="shared" si="17"/>
        <v>645970.08653365192</v>
      </c>
    </row>
    <row r="48" spans="1:16" x14ac:dyDescent="0.25">
      <c r="A48" s="5"/>
      <c r="B48" s="299"/>
      <c r="C48" s="6" t="s">
        <v>817</v>
      </c>
      <c r="D48" s="6" t="s">
        <v>991</v>
      </c>
      <c r="E48" s="13" t="s">
        <v>1135</v>
      </c>
      <c r="F48" s="13">
        <v>1023919234</v>
      </c>
      <c r="G48" s="14">
        <v>44310</v>
      </c>
      <c r="H48" s="18"/>
      <c r="I48" s="237">
        <v>219868</v>
      </c>
      <c r="J48" s="237">
        <v>82000</v>
      </c>
      <c r="K48" s="12">
        <v>1650451</v>
      </c>
      <c r="L48" s="241">
        <f>+K48/30*7</f>
        <v>385105.23333333334</v>
      </c>
      <c r="M48" s="95">
        <f t="shared" si="14"/>
        <v>399486.75728735427</v>
      </c>
      <c r="N48" s="95">
        <f t="shared" si="15"/>
        <v>3994.8675728735429</v>
      </c>
      <c r="O48" s="95">
        <f t="shared" si="16"/>
        <v>7590.2483884597314</v>
      </c>
      <c r="P48" s="95">
        <f t="shared" si="17"/>
        <v>411071.87324868754</v>
      </c>
    </row>
    <row r="49" spans="1:17" x14ac:dyDescent="0.25">
      <c r="A49" s="5"/>
      <c r="B49" s="299"/>
      <c r="C49" s="6" t="s">
        <v>817</v>
      </c>
      <c r="D49" s="6" t="s">
        <v>991</v>
      </c>
      <c r="E49" s="13" t="s">
        <v>1136</v>
      </c>
      <c r="F49" s="13">
        <v>72046791</v>
      </c>
      <c r="G49" s="14">
        <v>44313</v>
      </c>
      <c r="H49" s="18"/>
      <c r="I49" s="237">
        <v>125641</v>
      </c>
      <c r="J49" s="237">
        <v>82000</v>
      </c>
      <c r="K49" s="12">
        <v>1650451</v>
      </c>
      <c r="L49" s="241">
        <f>+K49/30*4</f>
        <v>220060.13333333333</v>
      </c>
      <c r="M49" s="95">
        <f t="shared" si="14"/>
        <v>228278.1470213453</v>
      </c>
      <c r="N49" s="95">
        <f t="shared" si="15"/>
        <v>2282.7814702134528</v>
      </c>
      <c r="O49" s="95">
        <f t="shared" si="16"/>
        <v>4337.2847934055608</v>
      </c>
      <c r="P49" s="95">
        <f t="shared" si="17"/>
        <v>234898.21328496432</v>
      </c>
    </row>
    <row r="50" spans="1:17" x14ac:dyDescent="0.25">
      <c r="A50" s="5">
        <v>44</v>
      </c>
      <c r="B50" s="299"/>
      <c r="C50" s="6" t="s">
        <v>817</v>
      </c>
      <c r="D50" s="6" t="s">
        <v>998</v>
      </c>
      <c r="E50" s="13" t="s">
        <v>997</v>
      </c>
      <c r="F50" s="13">
        <v>79384684</v>
      </c>
      <c r="G50" s="14">
        <v>44306</v>
      </c>
      <c r="H50" s="18"/>
      <c r="I50" s="237">
        <v>333126.23</v>
      </c>
      <c r="J50" s="237">
        <v>82000</v>
      </c>
      <c r="K50" s="12">
        <v>1650451</v>
      </c>
      <c r="L50" s="77">
        <f t="shared" si="1"/>
        <v>605165.3666666667</v>
      </c>
      <c r="M50" s="95">
        <f t="shared" si="14"/>
        <v>627764.90430869954</v>
      </c>
      <c r="N50" s="95">
        <f t="shared" si="15"/>
        <v>6277.6490430869953</v>
      </c>
      <c r="O50" s="95">
        <f t="shared" si="16"/>
        <v>11927.533181865292</v>
      </c>
      <c r="P50" s="95">
        <f t="shared" si="17"/>
        <v>645970.08653365192</v>
      </c>
    </row>
    <row r="51" spans="1:17" x14ac:dyDescent="0.25">
      <c r="A51" s="5">
        <v>45</v>
      </c>
      <c r="B51" s="299">
        <v>2</v>
      </c>
      <c r="C51" s="6" t="s">
        <v>800</v>
      </c>
      <c r="D51" s="6" t="s">
        <v>991</v>
      </c>
      <c r="E51" s="13" t="s">
        <v>1001</v>
      </c>
      <c r="F51" s="13">
        <v>1024477933</v>
      </c>
      <c r="G51" s="14">
        <v>44306</v>
      </c>
      <c r="H51" s="18"/>
      <c r="I51" s="237">
        <v>333126.23</v>
      </c>
      <c r="J51" s="237">
        <v>82000</v>
      </c>
      <c r="K51" s="12">
        <v>1650451</v>
      </c>
      <c r="L51" s="77">
        <f t="shared" si="1"/>
        <v>605165.3666666667</v>
      </c>
      <c r="M51" s="95">
        <f t="shared" si="14"/>
        <v>627764.90430869954</v>
      </c>
      <c r="N51" s="95">
        <f t="shared" si="15"/>
        <v>6277.6490430869953</v>
      </c>
      <c r="O51" s="95">
        <f t="shared" si="16"/>
        <v>11927.533181865292</v>
      </c>
      <c r="P51" s="95">
        <f t="shared" si="17"/>
        <v>645970.08653365192</v>
      </c>
      <c r="Q51" s="140">
        <f>SUM(K51:P55)</f>
        <v>17921731.221167825</v>
      </c>
    </row>
    <row r="52" spans="1:17" ht="22.5" x14ac:dyDescent="0.25">
      <c r="A52" s="5">
        <v>46</v>
      </c>
      <c r="B52" s="299"/>
      <c r="C52" s="6" t="s">
        <v>800</v>
      </c>
      <c r="D52" s="6" t="s">
        <v>950</v>
      </c>
      <c r="E52" s="13" t="s">
        <v>1002</v>
      </c>
      <c r="F52" s="13">
        <v>6013726</v>
      </c>
      <c r="G52" s="14">
        <v>44306</v>
      </c>
      <c r="H52" s="18"/>
      <c r="I52" s="237">
        <v>333126.23</v>
      </c>
      <c r="J52" s="237">
        <v>82000</v>
      </c>
      <c r="K52" s="12">
        <v>1705723</v>
      </c>
      <c r="L52" s="77">
        <f t="shared" si="1"/>
        <v>625431.76666666672</v>
      </c>
      <c r="M52" s="95">
        <f t="shared" si="14"/>
        <v>648788.14086098166</v>
      </c>
      <c r="N52" s="95">
        <f t="shared" si="15"/>
        <v>6487.8814086098164</v>
      </c>
      <c r="O52" s="95">
        <f t="shared" si="16"/>
        <v>12326.974676358652</v>
      </c>
      <c r="P52" s="95">
        <f t="shared" si="17"/>
        <v>667602.99694595009</v>
      </c>
    </row>
    <row r="53" spans="1:17" x14ac:dyDescent="0.25">
      <c r="A53" s="5">
        <v>47</v>
      </c>
      <c r="B53" s="299"/>
      <c r="C53" s="6" t="s">
        <v>800</v>
      </c>
      <c r="D53" s="6" t="s">
        <v>998</v>
      </c>
      <c r="E53" s="16" t="s">
        <v>1003</v>
      </c>
      <c r="F53" s="17">
        <v>1074130753</v>
      </c>
      <c r="G53" s="14">
        <v>44307</v>
      </c>
      <c r="H53" s="18"/>
      <c r="I53" s="237">
        <v>302842.02</v>
      </c>
      <c r="J53" s="237">
        <v>82000</v>
      </c>
      <c r="K53" s="12">
        <v>1650451</v>
      </c>
      <c r="L53" s="241">
        <f>+K53/30*10</f>
        <v>550150.33333333337</v>
      </c>
      <c r="M53" s="95">
        <f t="shared" si="14"/>
        <v>570695.36755336332</v>
      </c>
      <c r="N53" s="95">
        <f t="shared" si="15"/>
        <v>5706.953675533633</v>
      </c>
      <c r="O53" s="95">
        <f t="shared" si="16"/>
        <v>10843.211983513904</v>
      </c>
      <c r="P53" s="95">
        <f t="shared" si="17"/>
        <v>587245.53321241087</v>
      </c>
    </row>
    <row r="54" spans="1:17" ht="22.5" x14ac:dyDescent="0.25">
      <c r="A54" s="5">
        <v>48</v>
      </c>
      <c r="B54" s="299"/>
      <c r="C54" s="6" t="s">
        <v>800</v>
      </c>
      <c r="D54" s="6" t="s">
        <v>950</v>
      </c>
      <c r="E54" s="16" t="s">
        <v>1004</v>
      </c>
      <c r="F54" s="17">
        <v>51979535</v>
      </c>
      <c r="G54" s="14">
        <v>44306</v>
      </c>
      <c r="H54" s="18"/>
      <c r="I54" s="237">
        <v>333126.23</v>
      </c>
      <c r="J54" s="237">
        <v>82000</v>
      </c>
      <c r="K54" s="12">
        <v>1705723</v>
      </c>
      <c r="L54" s="77">
        <f t="shared" si="1"/>
        <v>625431.76666666672</v>
      </c>
      <c r="M54" s="95">
        <f t="shared" si="14"/>
        <v>648788.14086098166</v>
      </c>
      <c r="N54" s="95">
        <f t="shared" si="15"/>
        <v>6487.8814086098164</v>
      </c>
      <c r="O54" s="95">
        <f t="shared" si="16"/>
        <v>12326.974676358652</v>
      </c>
      <c r="P54" s="95">
        <f t="shared" si="17"/>
        <v>667602.99694595009</v>
      </c>
    </row>
    <row r="55" spans="1:17" ht="22.5" x14ac:dyDescent="0.25">
      <c r="A55" s="5">
        <v>49</v>
      </c>
      <c r="B55" s="299"/>
      <c r="C55" s="6" t="s">
        <v>800</v>
      </c>
      <c r="D55" s="6" t="s">
        <v>950</v>
      </c>
      <c r="E55" s="13" t="s">
        <v>1005</v>
      </c>
      <c r="F55" s="13">
        <v>52734909</v>
      </c>
      <c r="G55" s="14">
        <v>44306</v>
      </c>
      <c r="H55" s="18"/>
      <c r="I55" s="237">
        <v>333126.23</v>
      </c>
      <c r="J55" s="237">
        <v>82000</v>
      </c>
      <c r="K55" s="12">
        <v>1705723</v>
      </c>
      <c r="L55" s="77">
        <f t="shared" si="1"/>
        <v>625431.76666666672</v>
      </c>
      <c r="M55" s="95">
        <f t="shared" si="14"/>
        <v>648788.14086098166</v>
      </c>
      <c r="N55" s="95">
        <f t="shared" si="15"/>
        <v>6487.8814086098164</v>
      </c>
      <c r="O55" s="95">
        <f t="shared" si="16"/>
        <v>12326.974676358652</v>
      </c>
      <c r="P55" s="95">
        <f t="shared" si="17"/>
        <v>667602.99694595009</v>
      </c>
    </row>
    <row r="56" spans="1:17" x14ac:dyDescent="0.25">
      <c r="A56" s="5">
        <v>50</v>
      </c>
      <c r="B56" s="299">
        <v>3</v>
      </c>
      <c r="C56" s="6" t="s">
        <v>818</v>
      </c>
      <c r="D56" s="6" t="s">
        <v>998</v>
      </c>
      <c r="E56" s="13" t="s">
        <v>1006</v>
      </c>
      <c r="F56" s="13">
        <v>347882</v>
      </c>
      <c r="G56" s="14">
        <v>44306</v>
      </c>
      <c r="H56" s="18"/>
      <c r="I56" s="237">
        <v>333126.23</v>
      </c>
      <c r="J56" s="237">
        <v>82000</v>
      </c>
      <c r="K56" s="12">
        <v>1650451</v>
      </c>
      <c r="L56" s="77">
        <f t="shared" si="1"/>
        <v>605165.3666666667</v>
      </c>
      <c r="M56" s="95">
        <f t="shared" si="14"/>
        <v>627764.90430869954</v>
      </c>
      <c r="N56" s="95">
        <f t="shared" si="15"/>
        <v>6277.6490430869953</v>
      </c>
      <c r="O56" s="95">
        <f t="shared" si="16"/>
        <v>11927.533181865292</v>
      </c>
      <c r="P56" s="95">
        <f t="shared" si="17"/>
        <v>645970.08653365192</v>
      </c>
      <c r="Q56" s="140">
        <f>SUM(K56:P73)</f>
        <v>64128079.304427132</v>
      </c>
    </row>
    <row r="57" spans="1:17" x14ac:dyDescent="0.25">
      <c r="A57" s="5">
        <v>51</v>
      </c>
      <c r="B57" s="299"/>
      <c r="C57" s="6" t="s">
        <v>818</v>
      </c>
      <c r="D57" s="6" t="s">
        <v>991</v>
      </c>
      <c r="E57" s="13" t="s">
        <v>1007</v>
      </c>
      <c r="F57" s="13">
        <v>79510190</v>
      </c>
      <c r="G57" s="14">
        <v>44306</v>
      </c>
      <c r="H57" s="18"/>
      <c r="I57" s="237">
        <v>333126.23</v>
      </c>
      <c r="J57" s="237">
        <v>82000</v>
      </c>
      <c r="K57" s="12">
        <v>1650451</v>
      </c>
      <c r="L57" s="77">
        <f t="shared" si="1"/>
        <v>605165.3666666667</v>
      </c>
      <c r="M57" s="95">
        <f t="shared" si="14"/>
        <v>627764.90430869954</v>
      </c>
      <c r="N57" s="95">
        <f t="shared" si="15"/>
        <v>6277.6490430869953</v>
      </c>
      <c r="O57" s="95">
        <f t="shared" si="16"/>
        <v>11927.533181865292</v>
      </c>
      <c r="P57" s="95">
        <f t="shared" si="17"/>
        <v>645970.08653365192</v>
      </c>
    </row>
    <row r="58" spans="1:17" x14ac:dyDescent="0.25">
      <c r="A58" s="5">
        <v>52</v>
      </c>
      <c r="B58" s="299"/>
      <c r="C58" s="6" t="s">
        <v>818</v>
      </c>
      <c r="D58" s="6" t="s">
        <v>991</v>
      </c>
      <c r="E58" s="13" t="s">
        <v>1008</v>
      </c>
      <c r="F58" s="13">
        <v>1010223652</v>
      </c>
      <c r="G58" s="14">
        <v>44306</v>
      </c>
      <c r="H58" s="18"/>
      <c r="I58" s="237">
        <v>333126.23</v>
      </c>
      <c r="J58" s="237">
        <v>82000</v>
      </c>
      <c r="K58" s="12">
        <v>1650451</v>
      </c>
      <c r="L58" s="77">
        <f t="shared" si="1"/>
        <v>605165.3666666667</v>
      </c>
      <c r="M58" s="95">
        <f t="shared" si="14"/>
        <v>627764.90430869954</v>
      </c>
      <c r="N58" s="95">
        <f t="shared" si="15"/>
        <v>6277.6490430869953</v>
      </c>
      <c r="O58" s="95">
        <f t="shared" si="16"/>
        <v>11927.533181865292</v>
      </c>
      <c r="P58" s="95">
        <f t="shared" si="17"/>
        <v>645970.08653365192</v>
      </c>
    </row>
    <row r="59" spans="1:17" ht="22.5" x14ac:dyDescent="0.25">
      <c r="A59" s="5">
        <v>53</v>
      </c>
      <c r="B59" s="299"/>
      <c r="C59" s="6" t="s">
        <v>818</v>
      </c>
      <c r="D59" s="6" t="s">
        <v>950</v>
      </c>
      <c r="E59" s="13" t="s">
        <v>1009</v>
      </c>
      <c r="F59" s="13">
        <v>51979627</v>
      </c>
      <c r="G59" s="14">
        <v>44306</v>
      </c>
      <c r="H59" s="18"/>
      <c r="I59" s="237">
        <v>333126.23</v>
      </c>
      <c r="J59" s="237">
        <v>82000</v>
      </c>
      <c r="K59" s="12">
        <v>1705723</v>
      </c>
      <c r="L59" s="77">
        <f t="shared" si="1"/>
        <v>625431.76666666672</v>
      </c>
      <c r="M59" s="95">
        <f t="shared" si="14"/>
        <v>648788.14086098166</v>
      </c>
      <c r="N59" s="95">
        <f t="shared" si="15"/>
        <v>6487.8814086098164</v>
      </c>
      <c r="O59" s="95">
        <f t="shared" si="16"/>
        <v>12326.974676358652</v>
      </c>
      <c r="P59" s="95">
        <f t="shared" si="17"/>
        <v>667602.99694595009</v>
      </c>
    </row>
    <row r="60" spans="1:17" ht="22.5" x14ac:dyDescent="0.25">
      <c r="A60" s="5">
        <v>54</v>
      </c>
      <c r="B60" s="299"/>
      <c r="C60" s="6" t="s">
        <v>818</v>
      </c>
      <c r="D60" s="6" t="s">
        <v>950</v>
      </c>
      <c r="E60" s="13" t="s">
        <v>1010</v>
      </c>
      <c r="F60" s="13">
        <v>51837271</v>
      </c>
      <c r="G60" s="14">
        <v>44306</v>
      </c>
      <c r="H60" s="18"/>
      <c r="I60" s="237">
        <v>333126.23</v>
      </c>
      <c r="J60" s="237">
        <v>82000</v>
      </c>
      <c r="K60" s="12">
        <v>1705723</v>
      </c>
      <c r="L60" s="77">
        <f t="shared" si="1"/>
        <v>625431.76666666672</v>
      </c>
      <c r="M60" s="95">
        <f t="shared" si="14"/>
        <v>648788.14086098166</v>
      </c>
      <c r="N60" s="95">
        <f t="shared" si="15"/>
        <v>6487.8814086098164</v>
      </c>
      <c r="O60" s="95">
        <f t="shared" si="16"/>
        <v>12326.974676358652</v>
      </c>
      <c r="P60" s="95">
        <f t="shared" si="17"/>
        <v>667602.99694595009</v>
      </c>
    </row>
    <row r="61" spans="1:17" ht="22.5" x14ac:dyDescent="0.25">
      <c r="A61" s="5">
        <v>55</v>
      </c>
      <c r="B61" s="299"/>
      <c r="C61" s="6" t="s">
        <v>818</v>
      </c>
      <c r="D61" s="6" t="s">
        <v>950</v>
      </c>
      <c r="E61" s="13" t="s">
        <v>1011</v>
      </c>
      <c r="F61" s="13">
        <v>38201912</v>
      </c>
      <c r="G61" s="14">
        <v>44306</v>
      </c>
      <c r="H61" s="18"/>
      <c r="I61" s="237">
        <v>333126.23</v>
      </c>
      <c r="J61" s="237">
        <v>82000</v>
      </c>
      <c r="K61" s="12">
        <v>1705723</v>
      </c>
      <c r="L61" s="77">
        <f t="shared" si="1"/>
        <v>625431.76666666672</v>
      </c>
      <c r="M61" s="95">
        <f t="shared" si="14"/>
        <v>648788.14086098166</v>
      </c>
      <c r="N61" s="95">
        <f t="shared" si="15"/>
        <v>6487.8814086098164</v>
      </c>
      <c r="O61" s="95">
        <f t="shared" si="16"/>
        <v>12326.974676358652</v>
      </c>
      <c r="P61" s="95">
        <f t="shared" si="17"/>
        <v>667602.99694595009</v>
      </c>
    </row>
    <row r="62" spans="1:17" ht="22.5" x14ac:dyDescent="0.25">
      <c r="A62" s="5">
        <v>56</v>
      </c>
      <c r="B62" s="299"/>
      <c r="C62" s="6" t="s">
        <v>818</v>
      </c>
      <c r="D62" s="6" t="s">
        <v>950</v>
      </c>
      <c r="E62" s="19" t="s">
        <v>1012</v>
      </c>
      <c r="F62" s="20">
        <v>1007806665</v>
      </c>
      <c r="G62" s="14">
        <v>44306</v>
      </c>
      <c r="H62" s="18"/>
      <c r="I62" s="237">
        <v>333126.23</v>
      </c>
      <c r="J62" s="237">
        <v>82000</v>
      </c>
      <c r="K62" s="12">
        <v>1705723</v>
      </c>
      <c r="L62" s="77">
        <f t="shared" si="1"/>
        <v>625431.76666666672</v>
      </c>
      <c r="M62" s="95">
        <f t="shared" si="14"/>
        <v>648788.14086098166</v>
      </c>
      <c r="N62" s="95">
        <f t="shared" si="15"/>
        <v>6487.8814086098164</v>
      </c>
      <c r="O62" s="95">
        <f t="shared" si="16"/>
        <v>12326.974676358652</v>
      </c>
      <c r="P62" s="95">
        <f t="shared" si="17"/>
        <v>667602.99694595009</v>
      </c>
    </row>
    <row r="63" spans="1:17" ht="22.5" x14ac:dyDescent="0.25">
      <c r="A63" s="5">
        <v>57</v>
      </c>
      <c r="B63" s="299"/>
      <c r="C63" s="6" t="s">
        <v>818</v>
      </c>
      <c r="D63" s="6" t="s">
        <v>950</v>
      </c>
      <c r="E63" s="13" t="s">
        <v>1013</v>
      </c>
      <c r="F63" s="13">
        <v>51838943</v>
      </c>
      <c r="G63" s="14">
        <v>44306</v>
      </c>
      <c r="H63" s="18"/>
      <c r="I63" s="237">
        <v>333126.23</v>
      </c>
      <c r="J63" s="237">
        <v>82000</v>
      </c>
      <c r="K63" s="12">
        <v>1705723</v>
      </c>
      <c r="L63" s="77">
        <f t="shared" si="1"/>
        <v>625431.76666666672</v>
      </c>
      <c r="M63" s="95">
        <f t="shared" si="14"/>
        <v>648788.14086098166</v>
      </c>
      <c r="N63" s="95">
        <f t="shared" si="15"/>
        <v>6487.8814086098164</v>
      </c>
      <c r="O63" s="95">
        <f t="shared" si="16"/>
        <v>12326.974676358652</v>
      </c>
      <c r="P63" s="95">
        <f t="shared" si="17"/>
        <v>667602.99694595009</v>
      </c>
    </row>
    <row r="64" spans="1:17" ht="22.5" x14ac:dyDescent="0.25">
      <c r="A64" s="5">
        <v>58</v>
      </c>
      <c r="B64" s="299"/>
      <c r="C64" s="6" t="s">
        <v>818</v>
      </c>
      <c r="D64" s="6" t="s">
        <v>950</v>
      </c>
      <c r="E64" s="13" t="s">
        <v>1014</v>
      </c>
      <c r="F64" s="13">
        <v>52909069</v>
      </c>
      <c r="G64" s="14">
        <v>44306</v>
      </c>
      <c r="H64" s="18"/>
      <c r="I64" s="237">
        <v>333126.23</v>
      </c>
      <c r="J64" s="237">
        <v>82000</v>
      </c>
      <c r="K64" s="12">
        <v>1705723</v>
      </c>
      <c r="L64" s="77">
        <f t="shared" si="1"/>
        <v>625431.76666666672</v>
      </c>
      <c r="M64" s="95">
        <f t="shared" si="14"/>
        <v>648788.14086098166</v>
      </c>
      <c r="N64" s="95">
        <f t="shared" si="15"/>
        <v>6487.8814086098164</v>
      </c>
      <c r="O64" s="95">
        <f t="shared" si="16"/>
        <v>12326.974676358652</v>
      </c>
      <c r="P64" s="95">
        <f t="shared" si="17"/>
        <v>667602.99694595009</v>
      </c>
    </row>
    <row r="65" spans="1:16" ht="22.5" x14ac:dyDescent="0.25">
      <c r="A65" s="5">
        <v>59</v>
      </c>
      <c r="B65" s="299"/>
      <c r="C65" s="6" t="s">
        <v>818</v>
      </c>
      <c r="D65" s="6" t="s">
        <v>950</v>
      </c>
      <c r="E65" s="13" t="s">
        <v>1015</v>
      </c>
      <c r="F65" s="13">
        <v>52013011</v>
      </c>
      <c r="G65" s="14">
        <v>44306</v>
      </c>
      <c r="H65" s="18"/>
      <c r="I65" s="237">
        <v>333126.23</v>
      </c>
      <c r="J65" s="237">
        <v>82000</v>
      </c>
      <c r="K65" s="12">
        <v>1705723</v>
      </c>
      <c r="L65" s="77">
        <f t="shared" si="1"/>
        <v>625431.76666666672</v>
      </c>
      <c r="M65" s="95">
        <f t="shared" si="14"/>
        <v>648788.14086098166</v>
      </c>
      <c r="N65" s="95">
        <f t="shared" si="15"/>
        <v>6487.8814086098164</v>
      </c>
      <c r="O65" s="95">
        <f t="shared" si="16"/>
        <v>12326.974676358652</v>
      </c>
      <c r="P65" s="95">
        <f t="shared" si="17"/>
        <v>667602.99694595009</v>
      </c>
    </row>
    <row r="66" spans="1:16" ht="22.5" x14ac:dyDescent="0.25">
      <c r="A66" s="5">
        <v>60</v>
      </c>
      <c r="B66" s="299"/>
      <c r="C66" s="6" t="s">
        <v>818</v>
      </c>
      <c r="D66" s="6" t="s">
        <v>950</v>
      </c>
      <c r="E66" s="13" t="s">
        <v>1016</v>
      </c>
      <c r="F66" s="13">
        <v>1024526272</v>
      </c>
      <c r="G66" s="14">
        <v>44306</v>
      </c>
      <c r="H66" s="18"/>
      <c r="I66" s="237">
        <v>333126.23</v>
      </c>
      <c r="J66" s="237">
        <v>82000</v>
      </c>
      <c r="K66" s="12">
        <v>1705723</v>
      </c>
      <c r="L66" s="77">
        <f t="shared" si="1"/>
        <v>625431.76666666672</v>
      </c>
      <c r="M66" s="95">
        <f t="shared" si="14"/>
        <v>648788.14086098166</v>
      </c>
      <c r="N66" s="95">
        <f t="shared" si="15"/>
        <v>6487.8814086098164</v>
      </c>
      <c r="O66" s="95">
        <f t="shared" si="16"/>
        <v>12326.974676358652</v>
      </c>
      <c r="P66" s="95">
        <f t="shared" si="17"/>
        <v>667602.99694595009</v>
      </c>
    </row>
    <row r="67" spans="1:16" ht="22.5" x14ac:dyDescent="0.25">
      <c r="A67" s="5">
        <v>61</v>
      </c>
      <c r="B67" s="299"/>
      <c r="C67" s="6" t="s">
        <v>818</v>
      </c>
      <c r="D67" s="6" t="s">
        <v>950</v>
      </c>
      <c r="E67" s="13" t="s">
        <v>1017</v>
      </c>
      <c r="F67" s="13">
        <v>1024541710</v>
      </c>
      <c r="G67" s="14">
        <v>44306</v>
      </c>
      <c r="H67" s="18"/>
      <c r="I67" s="237">
        <v>333126.23</v>
      </c>
      <c r="J67" s="237">
        <v>82000</v>
      </c>
      <c r="K67" s="12">
        <v>1705723</v>
      </c>
      <c r="L67" s="77">
        <f t="shared" si="1"/>
        <v>625431.76666666672</v>
      </c>
      <c r="M67" s="95">
        <f t="shared" si="14"/>
        <v>648788.14086098166</v>
      </c>
      <c r="N67" s="95">
        <f t="shared" si="15"/>
        <v>6487.8814086098164</v>
      </c>
      <c r="O67" s="95">
        <f t="shared" si="16"/>
        <v>12326.974676358652</v>
      </c>
      <c r="P67" s="95">
        <f t="shared" si="17"/>
        <v>667602.99694595009</v>
      </c>
    </row>
    <row r="68" spans="1:16" ht="22.5" x14ac:dyDescent="0.25">
      <c r="A68" s="5">
        <v>62</v>
      </c>
      <c r="B68" s="299"/>
      <c r="C68" s="6" t="s">
        <v>818</v>
      </c>
      <c r="D68" s="6" t="s">
        <v>950</v>
      </c>
      <c r="E68" s="13" t="s">
        <v>974</v>
      </c>
      <c r="F68" s="13">
        <v>1030626334</v>
      </c>
      <c r="G68" s="14">
        <v>44306</v>
      </c>
      <c r="H68" s="18"/>
      <c r="I68" s="237">
        <v>333126.23</v>
      </c>
      <c r="J68" s="237">
        <v>82000</v>
      </c>
      <c r="K68" s="12">
        <v>1705723</v>
      </c>
      <c r="L68" s="77">
        <f t="shared" si="1"/>
        <v>625431.76666666672</v>
      </c>
      <c r="M68" s="95">
        <f t="shared" si="14"/>
        <v>648788.14086098166</v>
      </c>
      <c r="N68" s="95">
        <f t="shared" si="15"/>
        <v>6487.8814086098164</v>
      </c>
      <c r="O68" s="95">
        <f t="shared" si="16"/>
        <v>12326.974676358652</v>
      </c>
      <c r="P68" s="95">
        <f t="shared" si="17"/>
        <v>667602.99694595009</v>
      </c>
    </row>
    <row r="69" spans="1:16" ht="22.5" x14ac:dyDescent="0.25">
      <c r="A69" s="5">
        <v>63</v>
      </c>
      <c r="B69" s="299"/>
      <c r="C69" s="6" t="s">
        <v>818</v>
      </c>
      <c r="D69" s="6" t="s">
        <v>950</v>
      </c>
      <c r="E69" s="13" t="s">
        <v>1018</v>
      </c>
      <c r="F69" s="13">
        <v>1013613423</v>
      </c>
      <c r="G69" s="14">
        <v>44306</v>
      </c>
      <c r="H69" s="18"/>
      <c r="I69" s="237">
        <v>333126.23</v>
      </c>
      <c r="J69" s="237">
        <v>82000</v>
      </c>
      <c r="K69" s="12">
        <v>1705723</v>
      </c>
      <c r="L69" s="77">
        <f t="shared" ref="L69:L132" si="18">+K69/30*11</f>
        <v>625431.76666666672</v>
      </c>
      <c r="M69" s="95">
        <f t="shared" si="14"/>
        <v>648788.14086098166</v>
      </c>
      <c r="N69" s="95">
        <f t="shared" si="15"/>
        <v>6487.8814086098164</v>
      </c>
      <c r="O69" s="95">
        <f t="shared" si="16"/>
        <v>12326.974676358652</v>
      </c>
      <c r="P69" s="95">
        <f t="shared" si="17"/>
        <v>667602.99694595009</v>
      </c>
    </row>
    <row r="70" spans="1:16" x14ac:dyDescent="0.25">
      <c r="A70" s="5">
        <v>64</v>
      </c>
      <c r="B70" s="299"/>
      <c r="C70" s="6" t="s">
        <v>818</v>
      </c>
      <c r="D70" s="6" t="s">
        <v>982</v>
      </c>
      <c r="E70" s="13" t="s">
        <v>1019</v>
      </c>
      <c r="F70" s="13">
        <v>80873738</v>
      </c>
      <c r="G70" s="14">
        <v>44306</v>
      </c>
      <c r="H70" s="18"/>
      <c r="I70" s="237">
        <v>333126.23</v>
      </c>
      <c r="J70" s="237">
        <v>82000</v>
      </c>
      <c r="K70" s="12">
        <v>1650451</v>
      </c>
      <c r="L70" s="77">
        <f t="shared" si="18"/>
        <v>605165.3666666667</v>
      </c>
      <c r="M70" s="95">
        <f t="shared" si="14"/>
        <v>627764.90430869954</v>
      </c>
      <c r="N70" s="95">
        <f t="shared" si="15"/>
        <v>6277.6490430869953</v>
      </c>
      <c r="O70" s="95">
        <f t="shared" si="16"/>
        <v>11927.533181865292</v>
      </c>
      <c r="P70" s="95">
        <f t="shared" si="17"/>
        <v>645970.08653365192</v>
      </c>
    </row>
    <row r="71" spans="1:16" x14ac:dyDescent="0.25">
      <c r="A71" s="5">
        <v>65</v>
      </c>
      <c r="B71" s="299"/>
      <c r="C71" s="6" t="s">
        <v>818</v>
      </c>
      <c r="D71" s="6" t="s">
        <v>982</v>
      </c>
      <c r="E71" s="13" t="s">
        <v>1020</v>
      </c>
      <c r="F71" s="13">
        <v>1033771402</v>
      </c>
      <c r="G71" s="14">
        <v>44306</v>
      </c>
      <c r="H71" s="18"/>
      <c r="I71" s="237">
        <v>333126.23</v>
      </c>
      <c r="J71" s="237">
        <v>82000</v>
      </c>
      <c r="K71" s="12">
        <v>1650451</v>
      </c>
      <c r="L71" s="77">
        <f t="shared" si="18"/>
        <v>605165.3666666667</v>
      </c>
      <c r="M71" s="95">
        <f t="shared" si="14"/>
        <v>627764.90430869954</v>
      </c>
      <c r="N71" s="95">
        <f t="shared" si="15"/>
        <v>6277.6490430869953</v>
      </c>
      <c r="O71" s="95">
        <f t="shared" si="16"/>
        <v>11927.533181865292</v>
      </c>
      <c r="P71" s="95">
        <f t="shared" si="17"/>
        <v>645970.08653365192</v>
      </c>
    </row>
    <row r="72" spans="1:16" x14ac:dyDescent="0.25">
      <c r="A72" s="5">
        <v>66</v>
      </c>
      <c r="B72" s="299"/>
      <c r="C72" s="6" t="s">
        <v>818</v>
      </c>
      <c r="D72" s="6" t="s">
        <v>982</v>
      </c>
      <c r="E72" s="13" t="s">
        <v>1021</v>
      </c>
      <c r="F72" s="13">
        <v>79335547</v>
      </c>
      <c r="G72" s="14">
        <v>44312</v>
      </c>
      <c r="H72" s="18"/>
      <c r="I72" s="237">
        <v>151421.01</v>
      </c>
      <c r="J72" s="237">
        <v>82000</v>
      </c>
      <c r="K72" s="12">
        <v>1650451</v>
      </c>
      <c r="L72" s="241">
        <f>+K72/30*5</f>
        <v>275075.16666666669</v>
      </c>
      <c r="M72" s="95">
        <f t="shared" si="14"/>
        <v>285347.68377668166</v>
      </c>
      <c r="N72" s="95">
        <f t="shared" si="15"/>
        <v>2853.4768377668165</v>
      </c>
      <c r="O72" s="95">
        <f t="shared" si="16"/>
        <v>5421.6059917569519</v>
      </c>
      <c r="P72" s="95">
        <f t="shared" si="17"/>
        <v>293622.76660620543</v>
      </c>
    </row>
    <row r="73" spans="1:16" x14ac:dyDescent="0.25">
      <c r="A73" s="5">
        <v>67</v>
      </c>
      <c r="B73" s="299"/>
      <c r="C73" s="6" t="s">
        <v>818</v>
      </c>
      <c r="D73" s="6" t="s">
        <v>982</v>
      </c>
      <c r="E73" s="13" t="s">
        <v>1022</v>
      </c>
      <c r="F73" s="13">
        <v>1024521984</v>
      </c>
      <c r="G73" s="14">
        <v>44306</v>
      </c>
      <c r="H73" s="18"/>
      <c r="I73" s="237">
        <v>333126.23</v>
      </c>
      <c r="J73" s="237">
        <v>82000</v>
      </c>
      <c r="K73" s="12">
        <v>1650451</v>
      </c>
      <c r="L73" s="77">
        <f t="shared" si="18"/>
        <v>605165.3666666667</v>
      </c>
      <c r="M73" s="95">
        <f t="shared" si="14"/>
        <v>627764.90430869954</v>
      </c>
      <c r="N73" s="95">
        <f t="shared" si="15"/>
        <v>6277.6490430869953</v>
      </c>
      <c r="O73" s="95">
        <f t="shared" si="16"/>
        <v>11927.533181865292</v>
      </c>
      <c r="P73" s="95">
        <f t="shared" si="17"/>
        <v>645970.08653365192</v>
      </c>
    </row>
    <row r="74" spans="1:16" x14ac:dyDescent="0.25">
      <c r="A74" s="5">
        <v>68</v>
      </c>
      <c r="B74" s="23" t="s">
        <v>838</v>
      </c>
      <c r="C74" s="6" t="s">
        <v>817</v>
      </c>
      <c r="D74" s="6" t="s">
        <v>1029</v>
      </c>
      <c r="E74" s="13" t="s">
        <v>999</v>
      </c>
      <c r="F74" s="13">
        <v>8779087</v>
      </c>
      <c r="G74" s="14">
        <v>44306</v>
      </c>
      <c r="H74" s="18"/>
      <c r="I74" s="237">
        <v>366666.7</v>
      </c>
      <c r="J74" s="237">
        <v>82000</v>
      </c>
      <c r="K74" s="12">
        <v>1705723</v>
      </c>
      <c r="L74" s="77">
        <f t="shared" si="18"/>
        <v>625431.76666666672</v>
      </c>
      <c r="M74" s="95">
        <f t="shared" si="14"/>
        <v>648788.14086098166</v>
      </c>
      <c r="N74" s="95">
        <f t="shared" si="15"/>
        <v>6487.8814086098164</v>
      </c>
      <c r="O74" s="95">
        <f t="shared" si="16"/>
        <v>12326.974676358652</v>
      </c>
      <c r="P74" s="95">
        <f t="shared" si="17"/>
        <v>667602.99694595009</v>
      </c>
    </row>
    <row r="75" spans="1:16" x14ac:dyDescent="0.25">
      <c r="A75" s="5">
        <v>69</v>
      </c>
      <c r="B75" s="23" t="s">
        <v>838</v>
      </c>
      <c r="C75" s="6" t="s">
        <v>817</v>
      </c>
      <c r="D75" s="6" t="s">
        <v>1029</v>
      </c>
      <c r="E75" s="13" t="s">
        <v>1000</v>
      </c>
      <c r="F75" s="13">
        <v>51723845</v>
      </c>
      <c r="G75" s="14">
        <v>44306</v>
      </c>
      <c r="H75" s="18"/>
      <c r="I75" s="237">
        <v>333126.23</v>
      </c>
      <c r="J75" s="237">
        <v>82000</v>
      </c>
      <c r="K75" s="12">
        <v>1705723</v>
      </c>
      <c r="L75" s="77">
        <f t="shared" si="18"/>
        <v>625431.76666666672</v>
      </c>
      <c r="M75" s="95">
        <f t="shared" si="14"/>
        <v>648788.14086098166</v>
      </c>
      <c r="N75" s="95">
        <f t="shared" si="15"/>
        <v>6487.8814086098164</v>
      </c>
      <c r="O75" s="95">
        <f t="shared" si="16"/>
        <v>12326.974676358652</v>
      </c>
      <c r="P75" s="95">
        <f t="shared" si="17"/>
        <v>667602.99694595009</v>
      </c>
    </row>
    <row r="76" spans="1:16" ht="22.5" x14ac:dyDescent="0.25">
      <c r="A76" s="5">
        <v>70</v>
      </c>
      <c r="B76" s="299">
        <v>4</v>
      </c>
      <c r="C76" s="7" t="s">
        <v>820</v>
      </c>
      <c r="D76" s="6" t="s">
        <v>950</v>
      </c>
      <c r="E76" s="13" t="s">
        <v>1103</v>
      </c>
      <c r="F76" s="13">
        <v>39705286</v>
      </c>
      <c r="G76" s="14">
        <v>44306</v>
      </c>
      <c r="H76" s="18"/>
      <c r="I76" s="237">
        <v>333126.23</v>
      </c>
      <c r="J76" s="237">
        <v>82000</v>
      </c>
      <c r="K76" s="12">
        <v>1705723</v>
      </c>
      <c r="L76" s="77">
        <f t="shared" si="18"/>
        <v>625431.76666666672</v>
      </c>
      <c r="M76" s="95">
        <f t="shared" si="14"/>
        <v>648788.14086098166</v>
      </c>
      <c r="N76" s="95">
        <f t="shared" si="15"/>
        <v>6487.8814086098164</v>
      </c>
      <c r="O76" s="95">
        <f t="shared" si="16"/>
        <v>12326.974676358652</v>
      </c>
      <c r="P76" s="95">
        <f t="shared" si="17"/>
        <v>667602.99694595009</v>
      </c>
    </row>
    <row r="77" spans="1:16" ht="22.5" x14ac:dyDescent="0.25">
      <c r="A77" s="5">
        <v>71</v>
      </c>
      <c r="B77" s="299"/>
      <c r="C77" s="7" t="s">
        <v>820</v>
      </c>
      <c r="D77" s="6" t="s">
        <v>950</v>
      </c>
      <c r="E77" s="13" t="s">
        <v>1104</v>
      </c>
      <c r="F77" s="13">
        <v>51931601</v>
      </c>
      <c r="G77" s="14">
        <v>44306</v>
      </c>
      <c r="H77" s="18"/>
      <c r="I77" s="237">
        <v>333126.23</v>
      </c>
      <c r="J77" s="237">
        <v>82000</v>
      </c>
      <c r="K77" s="12">
        <v>1705723</v>
      </c>
      <c r="L77" s="77">
        <f t="shared" si="18"/>
        <v>625431.76666666672</v>
      </c>
      <c r="M77" s="95">
        <f t="shared" si="14"/>
        <v>648788.14086098166</v>
      </c>
      <c r="N77" s="95">
        <f t="shared" si="15"/>
        <v>6487.8814086098164</v>
      </c>
      <c r="O77" s="95">
        <f t="shared" si="16"/>
        <v>12326.974676358652</v>
      </c>
      <c r="P77" s="95">
        <f t="shared" si="17"/>
        <v>667602.99694595009</v>
      </c>
    </row>
    <row r="78" spans="1:16" ht="22.5" x14ac:dyDescent="0.25">
      <c r="A78" s="5">
        <v>72</v>
      </c>
      <c r="B78" s="299"/>
      <c r="C78" s="7" t="s">
        <v>820</v>
      </c>
      <c r="D78" s="6" t="s">
        <v>950</v>
      </c>
      <c r="E78" s="13" t="s">
        <v>1105</v>
      </c>
      <c r="F78" s="13">
        <v>1023897358</v>
      </c>
      <c r="G78" s="14">
        <v>44306</v>
      </c>
      <c r="H78" s="18"/>
      <c r="I78" s="237">
        <v>333126.23</v>
      </c>
      <c r="J78" s="237">
        <v>82000</v>
      </c>
      <c r="K78" s="12">
        <v>1705723</v>
      </c>
      <c r="L78" s="77">
        <f t="shared" si="18"/>
        <v>625431.76666666672</v>
      </c>
      <c r="M78" s="95">
        <f t="shared" si="14"/>
        <v>648788.14086098166</v>
      </c>
      <c r="N78" s="95">
        <f t="shared" si="15"/>
        <v>6487.8814086098164</v>
      </c>
      <c r="O78" s="95">
        <f t="shared" si="16"/>
        <v>12326.974676358652</v>
      </c>
      <c r="P78" s="95">
        <f t="shared" si="17"/>
        <v>667602.99694595009</v>
      </c>
    </row>
    <row r="79" spans="1:16" ht="22.5" x14ac:dyDescent="0.25">
      <c r="A79" s="5">
        <v>73</v>
      </c>
      <c r="B79" s="299"/>
      <c r="C79" s="7" t="s">
        <v>820</v>
      </c>
      <c r="D79" s="6" t="s">
        <v>950</v>
      </c>
      <c r="E79" s="13" t="s">
        <v>1106</v>
      </c>
      <c r="F79" s="13">
        <v>28140605</v>
      </c>
      <c r="G79" s="14">
        <v>44306</v>
      </c>
      <c r="H79" s="18"/>
      <c r="I79" s="237">
        <v>333126.23</v>
      </c>
      <c r="J79" s="237">
        <v>82000</v>
      </c>
      <c r="K79" s="12">
        <v>1705723</v>
      </c>
      <c r="L79" s="77">
        <f t="shared" si="18"/>
        <v>625431.76666666672</v>
      </c>
      <c r="M79" s="95">
        <f t="shared" si="14"/>
        <v>648788.14086098166</v>
      </c>
      <c r="N79" s="95">
        <f t="shared" si="15"/>
        <v>6487.8814086098164</v>
      </c>
      <c r="O79" s="95">
        <f t="shared" si="16"/>
        <v>12326.974676358652</v>
      </c>
      <c r="P79" s="95">
        <f t="shared" si="17"/>
        <v>667602.99694595009</v>
      </c>
    </row>
    <row r="80" spans="1:16" ht="22.5" x14ac:dyDescent="0.25">
      <c r="A80" s="5">
        <v>74</v>
      </c>
      <c r="B80" s="299"/>
      <c r="C80" s="7" t="s">
        <v>820</v>
      </c>
      <c r="D80" s="6" t="s">
        <v>950</v>
      </c>
      <c r="E80" s="13" t="s">
        <v>1107</v>
      </c>
      <c r="F80" s="13">
        <v>1024563348</v>
      </c>
      <c r="G80" s="14">
        <v>44306</v>
      </c>
      <c r="H80" s="18"/>
      <c r="I80" s="237">
        <v>333126.23</v>
      </c>
      <c r="J80" s="237">
        <v>82000</v>
      </c>
      <c r="K80" s="12">
        <v>1705723</v>
      </c>
      <c r="L80" s="77">
        <f t="shared" si="18"/>
        <v>625431.76666666672</v>
      </c>
      <c r="M80" s="95">
        <f t="shared" si="14"/>
        <v>648788.14086098166</v>
      </c>
      <c r="N80" s="95">
        <f t="shared" si="15"/>
        <v>6487.8814086098164</v>
      </c>
      <c r="O80" s="95">
        <f t="shared" si="16"/>
        <v>12326.974676358652</v>
      </c>
      <c r="P80" s="95">
        <f t="shared" si="17"/>
        <v>667602.99694595009</v>
      </c>
    </row>
    <row r="81" spans="1:16" x14ac:dyDescent="0.25">
      <c r="A81" s="5">
        <v>75</v>
      </c>
      <c r="B81" s="299"/>
      <c r="C81" s="7" t="s">
        <v>820</v>
      </c>
      <c r="D81" s="6" t="s">
        <v>991</v>
      </c>
      <c r="E81" s="13" t="s">
        <v>1109</v>
      </c>
      <c r="F81" s="13">
        <v>93477546</v>
      </c>
      <c r="G81" s="14">
        <v>44306</v>
      </c>
      <c r="H81" s="18"/>
      <c r="I81" s="237">
        <v>333126.23</v>
      </c>
      <c r="J81" s="237">
        <v>82000</v>
      </c>
      <c r="K81" s="12">
        <v>1650451</v>
      </c>
      <c r="L81" s="77">
        <f t="shared" si="18"/>
        <v>605165.3666666667</v>
      </c>
      <c r="M81" s="95">
        <f t="shared" si="14"/>
        <v>627764.90430869954</v>
      </c>
      <c r="N81" s="95">
        <f t="shared" si="15"/>
        <v>6277.6490430869953</v>
      </c>
      <c r="O81" s="95">
        <f t="shared" si="16"/>
        <v>11927.533181865292</v>
      </c>
      <c r="P81" s="95">
        <f t="shared" si="17"/>
        <v>645970.08653365192</v>
      </c>
    </row>
    <row r="82" spans="1:16" x14ac:dyDescent="0.25">
      <c r="A82" s="5">
        <v>76</v>
      </c>
      <c r="B82" s="299"/>
      <c r="C82" s="7" t="s">
        <v>820</v>
      </c>
      <c r="D82" s="6" t="s">
        <v>998</v>
      </c>
      <c r="E82" s="13" t="s">
        <v>1108</v>
      </c>
      <c r="F82" s="13">
        <v>79771060</v>
      </c>
      <c r="G82" s="14">
        <v>44306</v>
      </c>
      <c r="H82" s="18"/>
      <c r="I82" s="237">
        <v>333126.23</v>
      </c>
      <c r="J82" s="237">
        <v>82000</v>
      </c>
      <c r="K82" s="12">
        <v>1650451</v>
      </c>
      <c r="L82" s="77">
        <f t="shared" si="18"/>
        <v>605165.3666666667</v>
      </c>
      <c r="M82" s="95">
        <f t="shared" si="14"/>
        <v>627764.90430869954</v>
      </c>
      <c r="N82" s="95">
        <f t="shared" si="15"/>
        <v>6277.6490430869953</v>
      </c>
      <c r="O82" s="95">
        <f t="shared" si="16"/>
        <v>11927.533181865292</v>
      </c>
      <c r="P82" s="95">
        <f t="shared" si="17"/>
        <v>645970.08653365192</v>
      </c>
    </row>
    <row r="83" spans="1:16" ht="22.5" x14ac:dyDescent="0.25">
      <c r="A83" s="5">
        <v>77</v>
      </c>
      <c r="B83" s="300">
        <v>5</v>
      </c>
      <c r="C83" s="9" t="s">
        <v>821</v>
      </c>
      <c r="D83" s="6" t="s">
        <v>950</v>
      </c>
      <c r="E83" s="13" t="s">
        <v>1035</v>
      </c>
      <c r="F83" s="13">
        <v>23694482</v>
      </c>
      <c r="G83" s="14">
        <v>44306</v>
      </c>
      <c r="H83" s="18"/>
      <c r="I83" s="237">
        <v>333126.23</v>
      </c>
      <c r="J83" s="237">
        <v>82000</v>
      </c>
      <c r="K83" s="12">
        <v>1705723</v>
      </c>
      <c r="L83" s="77">
        <f t="shared" si="18"/>
        <v>625431.76666666672</v>
      </c>
      <c r="M83" s="95">
        <f t="shared" si="14"/>
        <v>648788.14086098166</v>
      </c>
      <c r="N83" s="95">
        <f t="shared" si="15"/>
        <v>6487.8814086098164</v>
      </c>
      <c r="O83" s="95">
        <f t="shared" si="16"/>
        <v>12326.974676358652</v>
      </c>
      <c r="P83" s="95">
        <f t="shared" si="17"/>
        <v>667602.99694595009</v>
      </c>
    </row>
    <row r="84" spans="1:16" ht="22.5" x14ac:dyDescent="0.25">
      <c r="A84" s="5">
        <v>78</v>
      </c>
      <c r="B84" s="300"/>
      <c r="C84" s="9" t="s">
        <v>821</v>
      </c>
      <c r="D84" s="6" t="s">
        <v>950</v>
      </c>
      <c r="E84" s="13" t="s">
        <v>1036</v>
      </c>
      <c r="F84" s="13">
        <v>1049564461</v>
      </c>
      <c r="G84" s="14">
        <v>44306</v>
      </c>
      <c r="H84" s="18"/>
      <c r="I84" s="237">
        <v>333126.23</v>
      </c>
      <c r="J84" s="237">
        <v>82000</v>
      </c>
      <c r="K84" s="12">
        <v>1705723</v>
      </c>
      <c r="L84" s="77">
        <f t="shared" si="18"/>
        <v>625431.76666666672</v>
      </c>
      <c r="M84" s="95">
        <f t="shared" si="14"/>
        <v>648788.14086098166</v>
      </c>
      <c r="N84" s="95">
        <f t="shared" si="15"/>
        <v>6487.8814086098164</v>
      </c>
      <c r="O84" s="95">
        <f t="shared" si="16"/>
        <v>12326.974676358652</v>
      </c>
      <c r="P84" s="95">
        <f t="shared" si="17"/>
        <v>667602.99694595009</v>
      </c>
    </row>
    <row r="85" spans="1:16" ht="22.5" x14ac:dyDescent="0.25">
      <c r="A85" s="5">
        <v>79</v>
      </c>
      <c r="B85" s="299">
        <v>6</v>
      </c>
      <c r="C85" s="8" t="s">
        <v>822</v>
      </c>
      <c r="D85" s="6" t="s">
        <v>950</v>
      </c>
      <c r="E85" s="19" t="s">
        <v>1023</v>
      </c>
      <c r="F85" s="21">
        <v>52448603</v>
      </c>
      <c r="G85" s="14">
        <v>44306</v>
      </c>
      <c r="H85" s="18"/>
      <c r="I85" s="237">
        <v>333126.23</v>
      </c>
      <c r="J85" s="237">
        <v>82000</v>
      </c>
      <c r="K85" s="12">
        <v>1705723</v>
      </c>
      <c r="L85" s="77">
        <f t="shared" si="18"/>
        <v>625431.76666666672</v>
      </c>
      <c r="M85" s="95">
        <f t="shared" si="14"/>
        <v>648788.14086098166</v>
      </c>
      <c r="N85" s="95">
        <f t="shared" si="15"/>
        <v>6487.8814086098164</v>
      </c>
      <c r="O85" s="95">
        <f t="shared" si="16"/>
        <v>12326.974676358652</v>
      </c>
      <c r="P85" s="95">
        <f t="shared" si="17"/>
        <v>667602.99694595009</v>
      </c>
    </row>
    <row r="86" spans="1:16" ht="22.5" x14ac:dyDescent="0.25">
      <c r="A86" s="5">
        <v>80</v>
      </c>
      <c r="B86" s="299"/>
      <c r="C86" s="8" t="s">
        <v>822</v>
      </c>
      <c r="D86" s="6" t="s">
        <v>950</v>
      </c>
      <c r="E86" s="13" t="s">
        <v>1024</v>
      </c>
      <c r="F86" s="13">
        <v>1024500166</v>
      </c>
      <c r="G86" s="14">
        <v>44309</v>
      </c>
      <c r="H86" s="18"/>
      <c r="I86" s="237">
        <v>242273.62</v>
      </c>
      <c r="J86" s="237">
        <v>82000</v>
      </c>
      <c r="K86" s="12">
        <v>1705723</v>
      </c>
      <c r="L86" s="241">
        <f>+K86/30*8</f>
        <v>454859.46666666667</v>
      </c>
      <c r="M86" s="95">
        <f t="shared" si="14"/>
        <v>471845.92062616843</v>
      </c>
      <c r="N86" s="95">
        <f t="shared" si="15"/>
        <v>4718.4592062616848</v>
      </c>
      <c r="O86" s="95">
        <f t="shared" si="16"/>
        <v>8965.072491897201</v>
      </c>
      <c r="P86" s="95">
        <f t="shared" si="17"/>
        <v>485529.45232432731</v>
      </c>
    </row>
    <row r="87" spans="1:16" ht="22.5" x14ac:dyDescent="0.25">
      <c r="A87" s="5">
        <v>81</v>
      </c>
      <c r="B87" s="299">
        <v>8</v>
      </c>
      <c r="C87" s="9" t="s">
        <v>823</v>
      </c>
      <c r="D87" s="6" t="s">
        <v>950</v>
      </c>
      <c r="E87" s="16" t="s">
        <v>1037</v>
      </c>
      <c r="F87" s="21">
        <v>52832379</v>
      </c>
      <c r="G87" s="14">
        <v>44306</v>
      </c>
      <c r="H87" s="18"/>
      <c r="I87" s="237">
        <v>333126.23</v>
      </c>
      <c r="J87" s="237">
        <v>82000</v>
      </c>
      <c r="K87" s="12">
        <v>1705723</v>
      </c>
      <c r="L87" s="77">
        <f t="shared" si="18"/>
        <v>625431.76666666672</v>
      </c>
      <c r="M87" s="95">
        <f t="shared" si="14"/>
        <v>648788.14086098166</v>
      </c>
      <c r="N87" s="95">
        <f t="shared" si="15"/>
        <v>6487.8814086098164</v>
      </c>
      <c r="O87" s="95">
        <f t="shared" si="16"/>
        <v>12326.974676358652</v>
      </c>
      <c r="P87" s="95">
        <f t="shared" si="17"/>
        <v>667602.99694595009</v>
      </c>
    </row>
    <row r="88" spans="1:16" ht="22.5" x14ac:dyDescent="0.25">
      <c r="A88" s="5">
        <v>82</v>
      </c>
      <c r="B88" s="299"/>
      <c r="C88" s="9" t="s">
        <v>823</v>
      </c>
      <c r="D88" s="6" t="s">
        <v>950</v>
      </c>
      <c r="E88" s="13" t="s">
        <v>1038</v>
      </c>
      <c r="F88" s="13">
        <v>52880288</v>
      </c>
      <c r="G88" s="14">
        <v>44306</v>
      </c>
      <c r="H88" s="18"/>
      <c r="I88" s="237">
        <v>333126.23</v>
      </c>
      <c r="J88" s="237">
        <v>82000</v>
      </c>
      <c r="K88" s="12">
        <v>1705723</v>
      </c>
      <c r="L88" s="77">
        <f t="shared" si="18"/>
        <v>625431.76666666672</v>
      </c>
      <c r="M88" s="95">
        <f t="shared" si="14"/>
        <v>648788.14086098166</v>
      </c>
      <c r="N88" s="95">
        <f t="shared" si="15"/>
        <v>6487.8814086098164</v>
      </c>
      <c r="O88" s="95">
        <f t="shared" si="16"/>
        <v>12326.974676358652</v>
      </c>
      <c r="P88" s="95">
        <f t="shared" si="17"/>
        <v>667602.99694595009</v>
      </c>
    </row>
    <row r="89" spans="1:16" ht="22.5" x14ac:dyDescent="0.25">
      <c r="A89" s="5">
        <v>83</v>
      </c>
      <c r="B89" s="299"/>
      <c r="C89" s="9" t="s">
        <v>823</v>
      </c>
      <c r="D89" s="6" t="s">
        <v>950</v>
      </c>
      <c r="E89" s="19" t="s">
        <v>1039</v>
      </c>
      <c r="F89" s="21">
        <v>20384501</v>
      </c>
      <c r="G89" s="14">
        <v>44306</v>
      </c>
      <c r="H89" s="18"/>
      <c r="I89" s="237">
        <v>333126.23</v>
      </c>
      <c r="J89" s="237">
        <v>82000</v>
      </c>
      <c r="K89" s="12">
        <v>1705723</v>
      </c>
      <c r="L89" s="77">
        <f t="shared" si="18"/>
        <v>625431.76666666672</v>
      </c>
      <c r="M89" s="95">
        <f t="shared" si="14"/>
        <v>648788.14086098166</v>
      </c>
      <c r="N89" s="95">
        <f t="shared" si="15"/>
        <v>6487.8814086098164</v>
      </c>
      <c r="O89" s="95">
        <f t="shared" si="16"/>
        <v>12326.974676358652</v>
      </c>
      <c r="P89" s="95">
        <f t="shared" si="17"/>
        <v>667602.99694595009</v>
      </c>
    </row>
    <row r="90" spans="1:16" x14ac:dyDescent="0.25">
      <c r="A90" s="5">
        <v>84</v>
      </c>
      <c r="B90" s="299"/>
      <c r="C90" s="9" t="s">
        <v>823</v>
      </c>
      <c r="D90" s="6" t="s">
        <v>998</v>
      </c>
      <c r="E90" s="13" t="s">
        <v>1040</v>
      </c>
      <c r="F90" s="13">
        <v>1018490518</v>
      </c>
      <c r="G90" s="14">
        <v>44306</v>
      </c>
      <c r="H90" s="18"/>
      <c r="I90" s="237">
        <v>333126.23</v>
      </c>
      <c r="J90" s="237">
        <v>82000</v>
      </c>
      <c r="K90" s="12">
        <v>1650451</v>
      </c>
      <c r="L90" s="77">
        <f t="shared" si="18"/>
        <v>605165.3666666667</v>
      </c>
      <c r="M90" s="95">
        <f t="shared" si="14"/>
        <v>627764.90430869954</v>
      </c>
      <c r="N90" s="95">
        <f t="shared" si="15"/>
        <v>6277.6490430869953</v>
      </c>
      <c r="O90" s="95">
        <f t="shared" si="16"/>
        <v>11927.533181865292</v>
      </c>
      <c r="P90" s="95">
        <f t="shared" si="17"/>
        <v>645970.08653365192</v>
      </c>
    </row>
    <row r="91" spans="1:16" ht="22.5" x14ac:dyDescent="0.25">
      <c r="A91" s="5">
        <v>85</v>
      </c>
      <c r="B91" s="299">
        <v>9</v>
      </c>
      <c r="C91" s="7" t="s">
        <v>824</v>
      </c>
      <c r="D91" s="6" t="s">
        <v>950</v>
      </c>
      <c r="E91" s="13" t="s">
        <v>1025</v>
      </c>
      <c r="F91" s="13">
        <v>1022993486</v>
      </c>
      <c r="G91" s="14">
        <v>44306</v>
      </c>
      <c r="H91" s="18"/>
      <c r="I91" s="237">
        <v>333126.23</v>
      </c>
      <c r="J91" s="237">
        <v>82000</v>
      </c>
      <c r="K91" s="12">
        <v>1705723</v>
      </c>
      <c r="L91" s="77">
        <f t="shared" si="18"/>
        <v>625431.76666666672</v>
      </c>
      <c r="M91" s="95">
        <f t="shared" si="14"/>
        <v>648788.14086098166</v>
      </c>
      <c r="N91" s="95">
        <f t="shared" si="15"/>
        <v>6487.8814086098164</v>
      </c>
      <c r="O91" s="95">
        <f t="shared" si="16"/>
        <v>12326.974676358652</v>
      </c>
      <c r="P91" s="95">
        <f t="shared" si="17"/>
        <v>667602.99694595009</v>
      </c>
    </row>
    <row r="92" spans="1:16" ht="22.5" x14ac:dyDescent="0.25">
      <c r="A92" s="5">
        <v>86</v>
      </c>
      <c r="B92" s="299"/>
      <c r="C92" s="7" t="s">
        <v>824</v>
      </c>
      <c r="D92" s="6" t="s">
        <v>950</v>
      </c>
      <c r="E92" s="17" t="s">
        <v>1026</v>
      </c>
      <c r="F92" s="13">
        <v>52130077</v>
      </c>
      <c r="G92" s="14">
        <v>44306</v>
      </c>
      <c r="H92" s="18"/>
      <c r="I92" s="237">
        <v>333126.23</v>
      </c>
      <c r="J92" s="237">
        <v>82000</v>
      </c>
      <c r="K92" s="12">
        <v>1705723</v>
      </c>
      <c r="L92" s="77">
        <f t="shared" si="18"/>
        <v>625431.76666666672</v>
      </c>
      <c r="M92" s="95">
        <f t="shared" si="14"/>
        <v>648788.14086098166</v>
      </c>
      <c r="N92" s="95">
        <f t="shared" si="15"/>
        <v>6487.8814086098164</v>
      </c>
      <c r="O92" s="95">
        <f t="shared" si="16"/>
        <v>12326.974676358652</v>
      </c>
      <c r="P92" s="95">
        <f t="shared" si="17"/>
        <v>667602.99694595009</v>
      </c>
    </row>
    <row r="93" spans="1:16" ht="22.5" x14ac:dyDescent="0.25">
      <c r="A93" s="5">
        <v>87</v>
      </c>
      <c r="B93" s="299">
        <v>10</v>
      </c>
      <c r="C93" s="7" t="s">
        <v>825</v>
      </c>
      <c r="D93" s="6" t="s">
        <v>950</v>
      </c>
      <c r="E93" s="13" t="s">
        <v>1027</v>
      </c>
      <c r="F93" s="13">
        <v>1026265130</v>
      </c>
      <c r="G93" s="14">
        <v>44306</v>
      </c>
      <c r="H93" s="18"/>
      <c r="I93" s="237">
        <v>333126.23</v>
      </c>
      <c r="J93" s="237">
        <v>82000</v>
      </c>
      <c r="K93" s="12">
        <v>1705723</v>
      </c>
      <c r="L93" s="77">
        <f t="shared" si="18"/>
        <v>625431.76666666672</v>
      </c>
      <c r="M93" s="95">
        <f t="shared" si="14"/>
        <v>648788.14086098166</v>
      </c>
      <c r="N93" s="95">
        <f t="shared" si="15"/>
        <v>6487.8814086098164</v>
      </c>
      <c r="O93" s="95">
        <f t="shared" si="16"/>
        <v>12326.974676358652</v>
      </c>
      <c r="P93" s="95">
        <f t="shared" si="17"/>
        <v>667602.99694595009</v>
      </c>
    </row>
    <row r="94" spans="1:16" ht="22.5" x14ac:dyDescent="0.25">
      <c r="A94" s="5">
        <v>88</v>
      </c>
      <c r="B94" s="299"/>
      <c r="C94" s="7" t="s">
        <v>825</v>
      </c>
      <c r="D94" s="6" t="s">
        <v>950</v>
      </c>
      <c r="E94" s="13" t="s">
        <v>1028</v>
      </c>
      <c r="F94" s="13">
        <v>1031120358</v>
      </c>
      <c r="G94" s="14">
        <v>44306</v>
      </c>
      <c r="H94" s="18"/>
      <c r="I94" s="237">
        <v>333126.23</v>
      </c>
      <c r="J94" s="237">
        <v>82000</v>
      </c>
      <c r="K94" s="12">
        <v>1705723</v>
      </c>
      <c r="L94" s="77">
        <f t="shared" si="18"/>
        <v>625431.76666666672</v>
      </c>
      <c r="M94" s="95">
        <f t="shared" si="14"/>
        <v>648788.14086098166</v>
      </c>
      <c r="N94" s="95">
        <f t="shared" si="15"/>
        <v>6487.8814086098164</v>
      </c>
      <c r="O94" s="95">
        <f t="shared" si="16"/>
        <v>12326.974676358652</v>
      </c>
      <c r="P94" s="95">
        <f t="shared" si="17"/>
        <v>667602.99694595009</v>
      </c>
    </row>
    <row r="95" spans="1:16" ht="22.5" x14ac:dyDescent="0.25">
      <c r="A95" s="5">
        <v>89</v>
      </c>
      <c r="B95" s="299"/>
      <c r="C95" s="7" t="s">
        <v>825</v>
      </c>
      <c r="D95" s="6" t="s">
        <v>950</v>
      </c>
      <c r="E95" s="13" t="s">
        <v>1030</v>
      </c>
      <c r="F95" s="13">
        <v>53080324</v>
      </c>
      <c r="G95" s="14">
        <v>44306</v>
      </c>
      <c r="H95" s="18"/>
      <c r="I95" s="237">
        <v>333126.23</v>
      </c>
      <c r="J95" s="237">
        <v>82000</v>
      </c>
      <c r="K95" s="12">
        <v>1705723</v>
      </c>
      <c r="L95" s="77">
        <f t="shared" si="18"/>
        <v>625431.76666666672</v>
      </c>
      <c r="M95" s="95">
        <f t="shared" si="14"/>
        <v>648788.14086098166</v>
      </c>
      <c r="N95" s="95">
        <f t="shared" si="15"/>
        <v>6487.8814086098164</v>
      </c>
      <c r="O95" s="95">
        <f t="shared" si="16"/>
        <v>12326.974676358652</v>
      </c>
      <c r="P95" s="95">
        <f t="shared" si="17"/>
        <v>667602.99694595009</v>
      </c>
    </row>
    <row r="96" spans="1:16" ht="22.5" x14ac:dyDescent="0.25">
      <c r="A96" s="5">
        <v>90</v>
      </c>
      <c r="B96" s="299">
        <v>11</v>
      </c>
      <c r="C96" s="8" t="s">
        <v>826</v>
      </c>
      <c r="D96" s="6" t="s">
        <v>950</v>
      </c>
      <c r="E96" s="16" t="s">
        <v>1031</v>
      </c>
      <c r="F96" s="17">
        <v>52619876</v>
      </c>
      <c r="G96" s="14">
        <v>44306</v>
      </c>
      <c r="H96" s="18"/>
      <c r="I96" s="237">
        <v>333126.23</v>
      </c>
      <c r="J96" s="237">
        <v>82000</v>
      </c>
      <c r="K96" s="12">
        <v>1705723</v>
      </c>
      <c r="L96" s="77">
        <f t="shared" si="18"/>
        <v>625431.76666666672</v>
      </c>
      <c r="M96" s="95">
        <f t="shared" si="14"/>
        <v>648788.14086098166</v>
      </c>
      <c r="N96" s="95">
        <f t="shared" si="15"/>
        <v>6487.8814086098164</v>
      </c>
      <c r="O96" s="95">
        <f t="shared" si="16"/>
        <v>12326.974676358652</v>
      </c>
      <c r="P96" s="95">
        <f t="shared" si="17"/>
        <v>667602.99694595009</v>
      </c>
    </row>
    <row r="97" spans="1:16" ht="22.5" x14ac:dyDescent="0.25">
      <c r="A97" s="5">
        <v>91</v>
      </c>
      <c r="B97" s="299"/>
      <c r="C97" s="8" t="s">
        <v>826</v>
      </c>
      <c r="D97" s="6" t="s">
        <v>950</v>
      </c>
      <c r="E97" s="13" t="s">
        <v>1032</v>
      </c>
      <c r="F97" s="13">
        <v>52877380</v>
      </c>
      <c r="G97" s="14">
        <v>44306</v>
      </c>
      <c r="H97" s="18"/>
      <c r="I97" s="237">
        <v>333126.23</v>
      </c>
      <c r="J97" s="237">
        <v>82000</v>
      </c>
      <c r="K97" s="12">
        <v>1705723</v>
      </c>
      <c r="L97" s="77">
        <f t="shared" si="18"/>
        <v>625431.76666666672</v>
      </c>
      <c r="M97" s="95">
        <f t="shared" si="14"/>
        <v>648788.14086098166</v>
      </c>
      <c r="N97" s="95">
        <f t="shared" si="15"/>
        <v>6487.8814086098164</v>
      </c>
      <c r="O97" s="95">
        <f t="shared" si="16"/>
        <v>12326.974676358652</v>
      </c>
      <c r="P97" s="95">
        <f t="shared" si="17"/>
        <v>667602.99694595009</v>
      </c>
    </row>
    <row r="98" spans="1:16" ht="22.5" x14ac:dyDescent="0.25">
      <c r="A98" s="5">
        <v>92</v>
      </c>
      <c r="B98" s="299"/>
      <c r="C98" s="8" t="s">
        <v>826</v>
      </c>
      <c r="D98" s="6" t="s">
        <v>950</v>
      </c>
      <c r="E98" s="13" t="s">
        <v>1033</v>
      </c>
      <c r="F98" s="13">
        <v>52239435</v>
      </c>
      <c r="G98" s="14">
        <v>44306</v>
      </c>
      <c r="H98" s="18"/>
      <c r="I98" s="237">
        <v>333126.23</v>
      </c>
      <c r="J98" s="237">
        <v>82000</v>
      </c>
      <c r="K98" s="12">
        <v>1705723</v>
      </c>
      <c r="L98" s="77">
        <f t="shared" si="18"/>
        <v>625431.76666666672</v>
      </c>
      <c r="M98" s="95">
        <f t="shared" si="14"/>
        <v>648788.14086098166</v>
      </c>
      <c r="N98" s="95">
        <f t="shared" si="15"/>
        <v>6487.8814086098164</v>
      </c>
      <c r="O98" s="95">
        <f t="shared" si="16"/>
        <v>12326.974676358652</v>
      </c>
      <c r="P98" s="95">
        <f t="shared" si="17"/>
        <v>667602.99694595009</v>
      </c>
    </row>
    <row r="99" spans="1:16" x14ac:dyDescent="0.25">
      <c r="A99" s="5">
        <v>93</v>
      </c>
      <c r="B99" s="299"/>
      <c r="C99" s="8" t="s">
        <v>826</v>
      </c>
      <c r="D99" s="6" t="s">
        <v>991</v>
      </c>
      <c r="E99" s="13" t="s">
        <v>1034</v>
      </c>
      <c r="F99" s="13">
        <v>1023950293</v>
      </c>
      <c r="G99" s="14">
        <v>44306</v>
      </c>
      <c r="H99" s="18"/>
      <c r="I99" s="237">
        <v>333126.23</v>
      </c>
      <c r="J99" s="237">
        <v>82000</v>
      </c>
      <c r="K99" s="12">
        <v>1650451</v>
      </c>
      <c r="L99" s="77">
        <f t="shared" si="18"/>
        <v>605165.3666666667</v>
      </c>
      <c r="M99" s="95">
        <f t="shared" si="14"/>
        <v>627764.90430869954</v>
      </c>
      <c r="N99" s="95">
        <f t="shared" si="15"/>
        <v>6277.6490430869953</v>
      </c>
      <c r="O99" s="95">
        <f t="shared" si="16"/>
        <v>11927.533181865292</v>
      </c>
      <c r="P99" s="95">
        <f t="shared" si="17"/>
        <v>645970.08653365192</v>
      </c>
    </row>
    <row r="100" spans="1:16" ht="22.5" x14ac:dyDescent="0.25">
      <c r="A100" s="5">
        <v>94</v>
      </c>
      <c r="B100" s="299">
        <v>12</v>
      </c>
      <c r="C100" s="9" t="s">
        <v>801</v>
      </c>
      <c r="D100" s="6" t="s">
        <v>950</v>
      </c>
      <c r="E100" s="16" t="s">
        <v>1079</v>
      </c>
      <c r="F100" s="17">
        <v>1030524540</v>
      </c>
      <c r="G100" s="14">
        <v>44306</v>
      </c>
      <c r="H100" s="18"/>
      <c r="I100" s="237">
        <v>333126.23</v>
      </c>
      <c r="J100" s="237">
        <v>82000</v>
      </c>
      <c r="K100" s="12">
        <v>1705723</v>
      </c>
      <c r="L100" s="77">
        <f t="shared" si="18"/>
        <v>625431.76666666672</v>
      </c>
      <c r="M100" s="95">
        <f t="shared" si="14"/>
        <v>648788.14086098166</v>
      </c>
      <c r="N100" s="95">
        <f t="shared" si="15"/>
        <v>6487.8814086098164</v>
      </c>
      <c r="O100" s="95">
        <f t="shared" si="16"/>
        <v>12326.974676358652</v>
      </c>
      <c r="P100" s="95">
        <f t="shared" si="17"/>
        <v>667602.99694595009</v>
      </c>
    </row>
    <row r="101" spans="1:16" ht="22.5" x14ac:dyDescent="0.25">
      <c r="A101" s="5">
        <v>95</v>
      </c>
      <c r="B101" s="299"/>
      <c r="C101" s="9" t="s">
        <v>801</v>
      </c>
      <c r="D101" s="6" t="s">
        <v>950</v>
      </c>
      <c r="E101" s="13" t="s">
        <v>1080</v>
      </c>
      <c r="F101" s="13">
        <v>52957218</v>
      </c>
      <c r="G101" s="14">
        <v>44306</v>
      </c>
      <c r="H101" s="18"/>
      <c r="I101" s="237">
        <v>333126.23</v>
      </c>
      <c r="J101" s="237">
        <v>82000</v>
      </c>
      <c r="K101" s="12">
        <v>1705723</v>
      </c>
      <c r="L101" s="77">
        <f t="shared" si="18"/>
        <v>625431.76666666672</v>
      </c>
      <c r="M101" s="95">
        <f t="shared" si="14"/>
        <v>648788.14086098166</v>
      </c>
      <c r="N101" s="95">
        <f t="shared" si="15"/>
        <v>6487.8814086098164</v>
      </c>
      <c r="O101" s="95">
        <f t="shared" si="16"/>
        <v>12326.974676358652</v>
      </c>
      <c r="P101" s="95">
        <f t="shared" si="17"/>
        <v>667602.99694595009</v>
      </c>
    </row>
    <row r="102" spans="1:16" ht="22.5" x14ac:dyDescent="0.25">
      <c r="A102" s="5">
        <v>96</v>
      </c>
      <c r="B102" s="299"/>
      <c r="C102" s="9" t="s">
        <v>801</v>
      </c>
      <c r="D102" s="6" t="s">
        <v>950</v>
      </c>
      <c r="E102" s="13" t="s">
        <v>1081</v>
      </c>
      <c r="F102" s="13">
        <v>52728324</v>
      </c>
      <c r="G102" s="14">
        <v>44306</v>
      </c>
      <c r="H102" s="18"/>
      <c r="I102" s="237">
        <v>333126.23</v>
      </c>
      <c r="J102" s="237">
        <v>82000</v>
      </c>
      <c r="K102" s="12">
        <v>1705723</v>
      </c>
      <c r="L102" s="77">
        <f t="shared" si="18"/>
        <v>625431.76666666672</v>
      </c>
      <c r="M102" s="95">
        <f t="shared" si="14"/>
        <v>648788.14086098166</v>
      </c>
      <c r="N102" s="95">
        <f t="shared" si="15"/>
        <v>6487.8814086098164</v>
      </c>
      <c r="O102" s="95">
        <f t="shared" si="16"/>
        <v>12326.974676358652</v>
      </c>
      <c r="P102" s="95">
        <f t="shared" si="17"/>
        <v>667602.99694595009</v>
      </c>
    </row>
    <row r="103" spans="1:16" ht="22.5" x14ac:dyDescent="0.25">
      <c r="A103" s="5">
        <v>97</v>
      </c>
      <c r="B103" s="299"/>
      <c r="C103" s="9" t="s">
        <v>801</v>
      </c>
      <c r="D103" s="6" t="s">
        <v>950</v>
      </c>
      <c r="E103" s="13" t="s">
        <v>1082</v>
      </c>
      <c r="F103" s="13">
        <v>52374173</v>
      </c>
      <c r="G103" s="14">
        <v>44306</v>
      </c>
      <c r="H103" s="18"/>
      <c r="I103" s="237">
        <v>333126.23</v>
      </c>
      <c r="J103" s="237">
        <v>82000</v>
      </c>
      <c r="K103" s="12">
        <v>1705723</v>
      </c>
      <c r="L103" s="77">
        <f t="shared" si="18"/>
        <v>625431.76666666672</v>
      </c>
      <c r="M103" s="95">
        <f t="shared" si="14"/>
        <v>648788.14086098166</v>
      </c>
      <c r="N103" s="95">
        <f t="shared" si="15"/>
        <v>6487.8814086098164</v>
      </c>
      <c r="O103" s="95">
        <f t="shared" si="16"/>
        <v>12326.974676358652</v>
      </c>
      <c r="P103" s="95">
        <f t="shared" si="17"/>
        <v>667602.99694595009</v>
      </c>
    </row>
    <row r="104" spans="1:16" ht="22.5" x14ac:dyDescent="0.25">
      <c r="A104" s="5">
        <v>98</v>
      </c>
      <c r="B104" s="299"/>
      <c r="C104" s="9" t="s">
        <v>801</v>
      </c>
      <c r="D104" s="6" t="s">
        <v>950</v>
      </c>
      <c r="E104" s="13" t="s">
        <v>1083</v>
      </c>
      <c r="F104" s="13">
        <v>52382282</v>
      </c>
      <c r="G104" s="14">
        <v>44306</v>
      </c>
      <c r="H104" s="18"/>
      <c r="I104" s="237">
        <v>333126.23</v>
      </c>
      <c r="J104" s="237">
        <v>82000</v>
      </c>
      <c r="K104" s="12">
        <v>1705723</v>
      </c>
      <c r="L104" s="77">
        <f t="shared" si="18"/>
        <v>625431.76666666672</v>
      </c>
      <c r="M104" s="95">
        <f t="shared" si="14"/>
        <v>648788.14086098166</v>
      </c>
      <c r="N104" s="95">
        <f t="shared" si="15"/>
        <v>6487.8814086098164</v>
      </c>
      <c r="O104" s="95">
        <f t="shared" si="16"/>
        <v>12326.974676358652</v>
      </c>
      <c r="P104" s="95">
        <f t="shared" si="17"/>
        <v>667602.99694595009</v>
      </c>
    </row>
    <row r="105" spans="1:16" ht="22.5" x14ac:dyDescent="0.25">
      <c r="A105" s="5">
        <v>99</v>
      </c>
      <c r="B105" s="299"/>
      <c r="C105" s="9" t="s">
        <v>801</v>
      </c>
      <c r="D105" s="6" t="s">
        <v>950</v>
      </c>
      <c r="E105" s="13" t="s">
        <v>1084</v>
      </c>
      <c r="F105" s="13">
        <v>1033813100</v>
      </c>
      <c r="G105" s="14">
        <v>44306</v>
      </c>
      <c r="H105" s="18"/>
      <c r="I105" s="237">
        <v>333126.23</v>
      </c>
      <c r="J105" s="237">
        <v>82000</v>
      </c>
      <c r="K105" s="12">
        <v>1705723</v>
      </c>
      <c r="L105" s="77">
        <f t="shared" si="18"/>
        <v>625431.76666666672</v>
      </c>
      <c r="M105" s="95">
        <f t="shared" si="14"/>
        <v>648788.14086098166</v>
      </c>
      <c r="N105" s="95">
        <f t="shared" si="15"/>
        <v>6487.8814086098164</v>
      </c>
      <c r="O105" s="95">
        <f t="shared" si="16"/>
        <v>12326.974676358652</v>
      </c>
      <c r="P105" s="95">
        <f t="shared" si="17"/>
        <v>667602.99694595009</v>
      </c>
    </row>
    <row r="106" spans="1:16" ht="22.5" x14ac:dyDescent="0.25">
      <c r="A106" s="5">
        <v>100</v>
      </c>
      <c r="B106" s="299"/>
      <c r="C106" s="9" t="s">
        <v>801</v>
      </c>
      <c r="D106" s="6" t="s">
        <v>950</v>
      </c>
      <c r="E106" s="13" t="s">
        <v>1085</v>
      </c>
      <c r="F106" s="13">
        <v>1024463227</v>
      </c>
      <c r="G106" s="14">
        <v>44306</v>
      </c>
      <c r="H106" s="18"/>
      <c r="I106" s="237">
        <v>333126.23</v>
      </c>
      <c r="J106" s="237">
        <v>82000</v>
      </c>
      <c r="K106" s="12">
        <v>1705723</v>
      </c>
      <c r="L106" s="77">
        <f t="shared" si="18"/>
        <v>625431.76666666672</v>
      </c>
      <c r="M106" s="95">
        <f t="shared" si="14"/>
        <v>648788.14086098166</v>
      </c>
      <c r="N106" s="95">
        <f t="shared" si="15"/>
        <v>6487.8814086098164</v>
      </c>
      <c r="O106" s="95">
        <f t="shared" si="16"/>
        <v>12326.974676358652</v>
      </c>
      <c r="P106" s="95">
        <f t="shared" si="17"/>
        <v>667602.99694595009</v>
      </c>
    </row>
    <row r="107" spans="1:16" ht="22.5" x14ac:dyDescent="0.25">
      <c r="A107" s="5">
        <v>101</v>
      </c>
      <c r="B107" s="299"/>
      <c r="C107" s="9" t="s">
        <v>801</v>
      </c>
      <c r="D107" s="6" t="s">
        <v>950</v>
      </c>
      <c r="E107" s="13" t="s">
        <v>1086</v>
      </c>
      <c r="F107" s="13">
        <v>65790397</v>
      </c>
      <c r="G107" s="14">
        <v>44306</v>
      </c>
      <c r="H107" s="18"/>
      <c r="I107" s="237">
        <v>333126.23</v>
      </c>
      <c r="J107" s="237">
        <v>82000</v>
      </c>
      <c r="K107" s="12">
        <v>1705723</v>
      </c>
      <c r="L107" s="77">
        <f t="shared" si="18"/>
        <v>625431.76666666672</v>
      </c>
      <c r="M107" s="95">
        <f t="shared" ref="M107:M170" si="19">+L107*(1+$M$3)</f>
        <v>648788.14086098166</v>
      </c>
      <c r="N107" s="95">
        <f t="shared" ref="N107:N170" si="20">+M107*$N$3</f>
        <v>6487.8814086098164</v>
      </c>
      <c r="O107" s="95">
        <f t="shared" ref="O107:O170" si="21">+M107*$O$2*$O$3</f>
        <v>12326.974676358652</v>
      </c>
      <c r="P107" s="95">
        <f t="shared" ref="P107:P170" si="22">+M107+N107+O107</f>
        <v>667602.99694595009</v>
      </c>
    </row>
    <row r="108" spans="1:16" x14ac:dyDescent="0.25">
      <c r="A108" s="5">
        <v>102</v>
      </c>
      <c r="B108" s="299"/>
      <c r="C108" s="9" t="s">
        <v>801</v>
      </c>
      <c r="D108" s="6" t="s">
        <v>991</v>
      </c>
      <c r="E108" s="13" t="s">
        <v>1087</v>
      </c>
      <c r="F108" s="13">
        <v>80115237</v>
      </c>
      <c r="G108" s="14">
        <v>44306</v>
      </c>
      <c r="H108" s="18"/>
      <c r="I108" s="237">
        <v>333126.23</v>
      </c>
      <c r="J108" s="237">
        <v>82000</v>
      </c>
      <c r="K108" s="12">
        <v>1650451</v>
      </c>
      <c r="L108" s="77">
        <f t="shared" si="18"/>
        <v>605165.3666666667</v>
      </c>
      <c r="M108" s="95">
        <f t="shared" si="19"/>
        <v>627764.90430869954</v>
      </c>
      <c r="N108" s="95">
        <f t="shared" si="20"/>
        <v>6277.6490430869953</v>
      </c>
      <c r="O108" s="95">
        <f t="shared" si="21"/>
        <v>11927.533181865292</v>
      </c>
      <c r="P108" s="95">
        <f t="shared" si="22"/>
        <v>645970.08653365192</v>
      </c>
    </row>
    <row r="109" spans="1:16" x14ac:dyDescent="0.25">
      <c r="A109" s="5">
        <v>103</v>
      </c>
      <c r="B109" s="299"/>
      <c r="C109" s="9" t="s">
        <v>801</v>
      </c>
      <c r="D109" s="6" t="s">
        <v>991</v>
      </c>
      <c r="E109" s="13" t="s">
        <v>1088</v>
      </c>
      <c r="F109" s="13">
        <v>1010218329</v>
      </c>
      <c r="G109" s="14">
        <v>44306</v>
      </c>
      <c r="H109" s="18"/>
      <c r="I109" s="237">
        <v>333126.23</v>
      </c>
      <c r="J109" s="237">
        <v>82000</v>
      </c>
      <c r="K109" s="12">
        <v>1650451</v>
      </c>
      <c r="L109" s="77">
        <f t="shared" si="18"/>
        <v>605165.3666666667</v>
      </c>
      <c r="M109" s="95">
        <f t="shared" si="19"/>
        <v>627764.90430869954</v>
      </c>
      <c r="N109" s="95">
        <f t="shared" si="20"/>
        <v>6277.6490430869953</v>
      </c>
      <c r="O109" s="95">
        <f t="shared" si="21"/>
        <v>11927.533181865292</v>
      </c>
      <c r="P109" s="95">
        <f t="shared" si="22"/>
        <v>645970.08653365192</v>
      </c>
    </row>
    <row r="110" spans="1:16" ht="22.5" x14ac:dyDescent="0.25">
      <c r="A110" s="5">
        <v>104</v>
      </c>
      <c r="B110" s="299">
        <v>13</v>
      </c>
      <c r="C110" s="7" t="s">
        <v>802</v>
      </c>
      <c r="D110" s="6" t="s">
        <v>950</v>
      </c>
      <c r="E110" s="13" t="s">
        <v>1110</v>
      </c>
      <c r="F110" s="13">
        <v>1086727870</v>
      </c>
      <c r="G110" s="14">
        <v>44306</v>
      </c>
      <c r="H110" s="18"/>
      <c r="I110" s="237">
        <v>333126.23</v>
      </c>
      <c r="J110" s="237">
        <v>82000</v>
      </c>
      <c r="K110" s="12">
        <v>1705723</v>
      </c>
      <c r="L110" s="77">
        <f t="shared" si="18"/>
        <v>625431.76666666672</v>
      </c>
      <c r="M110" s="95">
        <f t="shared" si="19"/>
        <v>648788.14086098166</v>
      </c>
      <c r="N110" s="95">
        <f t="shared" si="20"/>
        <v>6487.8814086098164</v>
      </c>
      <c r="O110" s="95">
        <f t="shared" si="21"/>
        <v>12326.974676358652</v>
      </c>
      <c r="P110" s="95">
        <f t="shared" si="22"/>
        <v>667602.99694595009</v>
      </c>
    </row>
    <row r="111" spans="1:16" ht="22.5" x14ac:dyDescent="0.25">
      <c r="A111" s="5">
        <v>105</v>
      </c>
      <c r="B111" s="299"/>
      <c r="C111" s="7" t="s">
        <v>802</v>
      </c>
      <c r="D111" s="6" t="s">
        <v>950</v>
      </c>
      <c r="E111" s="13" t="s">
        <v>1111</v>
      </c>
      <c r="F111" s="13">
        <v>1033736024</v>
      </c>
      <c r="G111" s="14">
        <v>44306</v>
      </c>
      <c r="H111" s="18"/>
      <c r="I111" s="237">
        <v>333126.23</v>
      </c>
      <c r="J111" s="237">
        <v>82000</v>
      </c>
      <c r="K111" s="12">
        <v>1705723</v>
      </c>
      <c r="L111" s="77">
        <f t="shared" si="18"/>
        <v>625431.76666666672</v>
      </c>
      <c r="M111" s="95">
        <f t="shared" si="19"/>
        <v>648788.14086098166</v>
      </c>
      <c r="N111" s="95">
        <f t="shared" si="20"/>
        <v>6487.8814086098164</v>
      </c>
      <c r="O111" s="95">
        <f t="shared" si="21"/>
        <v>12326.974676358652</v>
      </c>
      <c r="P111" s="95">
        <f t="shared" si="22"/>
        <v>667602.99694595009</v>
      </c>
    </row>
    <row r="112" spans="1:16" ht="22.5" x14ac:dyDescent="0.25">
      <c r="A112" s="5">
        <v>106</v>
      </c>
      <c r="B112" s="299"/>
      <c r="C112" s="7" t="s">
        <v>802</v>
      </c>
      <c r="D112" s="6" t="s">
        <v>950</v>
      </c>
      <c r="E112" s="13" t="s">
        <v>1112</v>
      </c>
      <c r="F112" s="13">
        <v>1024584145</v>
      </c>
      <c r="G112" s="14">
        <v>44306</v>
      </c>
      <c r="H112" s="18"/>
      <c r="I112" s="237">
        <v>333126.23</v>
      </c>
      <c r="J112" s="237">
        <v>82000</v>
      </c>
      <c r="K112" s="12">
        <v>1705723</v>
      </c>
      <c r="L112" s="77">
        <f t="shared" si="18"/>
        <v>625431.76666666672</v>
      </c>
      <c r="M112" s="95">
        <f t="shared" si="19"/>
        <v>648788.14086098166</v>
      </c>
      <c r="N112" s="95">
        <f t="shared" si="20"/>
        <v>6487.8814086098164</v>
      </c>
      <c r="O112" s="95">
        <f t="shared" si="21"/>
        <v>12326.974676358652</v>
      </c>
      <c r="P112" s="95">
        <f t="shared" si="22"/>
        <v>667602.99694595009</v>
      </c>
    </row>
    <row r="113" spans="1:16" ht="22.5" x14ac:dyDescent="0.25">
      <c r="A113" s="5">
        <v>107</v>
      </c>
      <c r="B113" s="299"/>
      <c r="C113" s="7" t="s">
        <v>802</v>
      </c>
      <c r="D113" s="6" t="s">
        <v>950</v>
      </c>
      <c r="E113" s="13" t="s">
        <v>1113</v>
      </c>
      <c r="F113" s="13">
        <v>30345553</v>
      </c>
      <c r="G113" s="14">
        <v>44306</v>
      </c>
      <c r="H113" s="18"/>
      <c r="I113" s="237">
        <v>333126.23</v>
      </c>
      <c r="J113" s="237">
        <v>82000</v>
      </c>
      <c r="K113" s="12">
        <v>1705723</v>
      </c>
      <c r="L113" s="77">
        <f t="shared" si="18"/>
        <v>625431.76666666672</v>
      </c>
      <c r="M113" s="95">
        <f t="shared" si="19"/>
        <v>648788.14086098166</v>
      </c>
      <c r="N113" s="95">
        <f t="shared" si="20"/>
        <v>6487.8814086098164</v>
      </c>
      <c r="O113" s="95">
        <f t="shared" si="21"/>
        <v>12326.974676358652</v>
      </c>
      <c r="P113" s="95">
        <f t="shared" si="22"/>
        <v>667602.99694595009</v>
      </c>
    </row>
    <row r="114" spans="1:16" x14ac:dyDescent="0.25">
      <c r="A114" s="5">
        <v>108</v>
      </c>
      <c r="B114" s="299"/>
      <c r="C114" s="7" t="s">
        <v>802</v>
      </c>
      <c r="D114" s="6" t="s">
        <v>991</v>
      </c>
      <c r="E114" s="13" t="s">
        <v>1114</v>
      </c>
      <c r="F114" s="13">
        <v>79678654</v>
      </c>
      <c r="G114" s="14">
        <v>44306</v>
      </c>
      <c r="H114" s="18"/>
      <c r="I114" s="237">
        <v>333126.23</v>
      </c>
      <c r="J114" s="237">
        <v>82000</v>
      </c>
      <c r="K114" s="12">
        <v>1650451</v>
      </c>
      <c r="L114" s="77">
        <f t="shared" si="18"/>
        <v>605165.3666666667</v>
      </c>
      <c r="M114" s="95">
        <f t="shared" si="19"/>
        <v>627764.90430869954</v>
      </c>
      <c r="N114" s="95">
        <f t="shared" si="20"/>
        <v>6277.6490430869953</v>
      </c>
      <c r="O114" s="95">
        <f t="shared" si="21"/>
        <v>11927.533181865292</v>
      </c>
      <c r="P114" s="95">
        <f t="shared" si="22"/>
        <v>645970.08653365192</v>
      </c>
    </row>
    <row r="115" spans="1:16" ht="22.5" x14ac:dyDescent="0.25">
      <c r="A115" s="5">
        <v>109</v>
      </c>
      <c r="B115" s="299">
        <v>14</v>
      </c>
      <c r="C115" s="6" t="s">
        <v>803</v>
      </c>
      <c r="D115" s="6" t="s">
        <v>950</v>
      </c>
      <c r="E115" s="13" t="s">
        <v>1115</v>
      </c>
      <c r="F115" s="13">
        <v>52164356</v>
      </c>
      <c r="G115" s="14">
        <v>44306</v>
      </c>
      <c r="H115" s="18"/>
      <c r="I115" s="237">
        <v>333126.23</v>
      </c>
      <c r="J115" s="237">
        <v>82000</v>
      </c>
      <c r="K115" s="12">
        <v>1705723</v>
      </c>
      <c r="L115" s="77">
        <f t="shared" si="18"/>
        <v>625431.76666666672</v>
      </c>
      <c r="M115" s="95">
        <f t="shared" si="19"/>
        <v>648788.14086098166</v>
      </c>
      <c r="N115" s="95">
        <f t="shared" si="20"/>
        <v>6487.8814086098164</v>
      </c>
      <c r="O115" s="95">
        <f t="shared" si="21"/>
        <v>12326.974676358652</v>
      </c>
      <c r="P115" s="95">
        <f t="shared" si="22"/>
        <v>667602.99694595009</v>
      </c>
    </row>
    <row r="116" spans="1:16" ht="22.5" x14ac:dyDescent="0.25">
      <c r="A116" s="5">
        <v>110</v>
      </c>
      <c r="B116" s="299"/>
      <c r="C116" s="6" t="s">
        <v>803</v>
      </c>
      <c r="D116" s="6" t="s">
        <v>950</v>
      </c>
      <c r="E116" s="13" t="s">
        <v>1116</v>
      </c>
      <c r="F116" s="13">
        <v>28057943</v>
      </c>
      <c r="G116" s="14">
        <v>44306</v>
      </c>
      <c r="H116" s="18"/>
      <c r="I116" s="237">
        <v>333126.23</v>
      </c>
      <c r="J116" s="237">
        <v>82000</v>
      </c>
      <c r="K116" s="12">
        <v>1705723</v>
      </c>
      <c r="L116" s="77">
        <f t="shared" si="18"/>
        <v>625431.76666666672</v>
      </c>
      <c r="M116" s="95">
        <f t="shared" si="19"/>
        <v>648788.14086098166</v>
      </c>
      <c r="N116" s="95">
        <f t="shared" si="20"/>
        <v>6487.8814086098164</v>
      </c>
      <c r="O116" s="95">
        <f t="shared" si="21"/>
        <v>12326.974676358652</v>
      </c>
      <c r="P116" s="95">
        <f t="shared" si="22"/>
        <v>667602.99694595009</v>
      </c>
    </row>
    <row r="117" spans="1:16" ht="22.5" x14ac:dyDescent="0.25">
      <c r="A117" s="5">
        <v>111</v>
      </c>
      <c r="B117" s="299"/>
      <c r="C117" s="6" t="s">
        <v>803</v>
      </c>
      <c r="D117" s="6" t="s">
        <v>950</v>
      </c>
      <c r="E117" s="13" t="s">
        <v>1117</v>
      </c>
      <c r="F117" s="13">
        <v>1012409744</v>
      </c>
      <c r="G117" s="14">
        <v>44306</v>
      </c>
      <c r="H117" s="18"/>
      <c r="I117" s="237">
        <v>333126.23</v>
      </c>
      <c r="J117" s="237">
        <v>82000</v>
      </c>
      <c r="K117" s="12">
        <v>1705723</v>
      </c>
      <c r="L117" s="77">
        <f t="shared" si="18"/>
        <v>625431.76666666672</v>
      </c>
      <c r="M117" s="95">
        <f t="shared" si="19"/>
        <v>648788.14086098166</v>
      </c>
      <c r="N117" s="95">
        <f t="shared" si="20"/>
        <v>6487.8814086098164</v>
      </c>
      <c r="O117" s="95">
        <f t="shared" si="21"/>
        <v>12326.974676358652</v>
      </c>
      <c r="P117" s="95">
        <f t="shared" si="22"/>
        <v>667602.99694595009</v>
      </c>
    </row>
    <row r="118" spans="1:16" ht="22.5" x14ac:dyDescent="0.25">
      <c r="A118" s="5">
        <v>112</v>
      </c>
      <c r="B118" s="299"/>
      <c r="C118" s="6" t="s">
        <v>803</v>
      </c>
      <c r="D118" s="6" t="s">
        <v>950</v>
      </c>
      <c r="E118" s="13" t="s">
        <v>1118</v>
      </c>
      <c r="F118" s="13">
        <v>39766918</v>
      </c>
      <c r="G118" s="14">
        <v>44306</v>
      </c>
      <c r="H118" s="18"/>
      <c r="I118" s="237">
        <v>333126.23</v>
      </c>
      <c r="J118" s="237">
        <v>82000</v>
      </c>
      <c r="K118" s="12">
        <v>1705723</v>
      </c>
      <c r="L118" s="77">
        <f t="shared" si="18"/>
        <v>625431.76666666672</v>
      </c>
      <c r="M118" s="95">
        <f t="shared" si="19"/>
        <v>648788.14086098166</v>
      </c>
      <c r="N118" s="95">
        <f t="shared" si="20"/>
        <v>6487.8814086098164</v>
      </c>
      <c r="O118" s="95">
        <f t="shared" si="21"/>
        <v>12326.974676358652</v>
      </c>
      <c r="P118" s="95">
        <f t="shared" si="22"/>
        <v>667602.99694595009</v>
      </c>
    </row>
    <row r="119" spans="1:16" ht="22.5" x14ac:dyDescent="0.25">
      <c r="A119" s="5">
        <v>113</v>
      </c>
      <c r="B119" s="299"/>
      <c r="C119" s="6" t="s">
        <v>803</v>
      </c>
      <c r="D119" s="6" t="s">
        <v>950</v>
      </c>
      <c r="E119" s="13" t="s">
        <v>1119</v>
      </c>
      <c r="F119" s="13">
        <v>1020803393</v>
      </c>
      <c r="G119" s="14">
        <v>44306</v>
      </c>
      <c r="H119" s="18"/>
      <c r="I119" s="237">
        <v>333126.23</v>
      </c>
      <c r="J119" s="237">
        <v>82000</v>
      </c>
      <c r="K119" s="12">
        <v>1705723</v>
      </c>
      <c r="L119" s="77">
        <f t="shared" si="18"/>
        <v>625431.76666666672</v>
      </c>
      <c r="M119" s="95">
        <f t="shared" si="19"/>
        <v>648788.14086098166</v>
      </c>
      <c r="N119" s="95">
        <f t="shared" si="20"/>
        <v>6487.8814086098164</v>
      </c>
      <c r="O119" s="95">
        <f t="shared" si="21"/>
        <v>12326.974676358652</v>
      </c>
      <c r="P119" s="95">
        <f t="shared" si="22"/>
        <v>667602.99694595009</v>
      </c>
    </row>
    <row r="120" spans="1:16" ht="22.5" x14ac:dyDescent="0.25">
      <c r="A120" s="5">
        <v>114</v>
      </c>
      <c r="B120" s="299"/>
      <c r="C120" s="6" t="s">
        <v>803</v>
      </c>
      <c r="D120" s="6" t="s">
        <v>950</v>
      </c>
      <c r="E120" s="13" t="s">
        <v>1120</v>
      </c>
      <c r="F120" s="13">
        <v>1000514963</v>
      </c>
      <c r="G120" s="14">
        <v>44306</v>
      </c>
      <c r="H120" s="18"/>
      <c r="I120" s="237">
        <v>333126.23</v>
      </c>
      <c r="J120" s="237">
        <v>82000</v>
      </c>
      <c r="K120" s="12">
        <v>1705723</v>
      </c>
      <c r="L120" s="77">
        <f t="shared" si="18"/>
        <v>625431.76666666672</v>
      </c>
      <c r="M120" s="95">
        <f t="shared" si="19"/>
        <v>648788.14086098166</v>
      </c>
      <c r="N120" s="95">
        <f t="shared" si="20"/>
        <v>6487.8814086098164</v>
      </c>
      <c r="O120" s="95">
        <f t="shared" si="21"/>
        <v>12326.974676358652</v>
      </c>
      <c r="P120" s="95">
        <f t="shared" si="22"/>
        <v>667602.99694595009</v>
      </c>
    </row>
    <row r="121" spans="1:16" ht="22.5" x14ac:dyDescent="0.25">
      <c r="A121" s="5">
        <v>115</v>
      </c>
      <c r="B121" s="299"/>
      <c r="C121" s="6" t="s">
        <v>803</v>
      </c>
      <c r="D121" s="6" t="s">
        <v>950</v>
      </c>
      <c r="E121" s="13" t="s">
        <v>1121</v>
      </c>
      <c r="F121" s="13">
        <v>23622208</v>
      </c>
      <c r="G121" s="14">
        <v>44306</v>
      </c>
      <c r="H121" s="18"/>
      <c r="I121" s="237">
        <v>333126.23</v>
      </c>
      <c r="J121" s="237">
        <v>82000</v>
      </c>
      <c r="K121" s="12">
        <v>1705723</v>
      </c>
      <c r="L121" s="77">
        <f t="shared" si="18"/>
        <v>625431.76666666672</v>
      </c>
      <c r="M121" s="95">
        <f t="shared" si="19"/>
        <v>648788.14086098166</v>
      </c>
      <c r="N121" s="95">
        <f t="shared" si="20"/>
        <v>6487.8814086098164</v>
      </c>
      <c r="O121" s="95">
        <f t="shared" si="21"/>
        <v>12326.974676358652</v>
      </c>
      <c r="P121" s="95">
        <f t="shared" si="22"/>
        <v>667602.99694595009</v>
      </c>
    </row>
    <row r="122" spans="1:16" ht="22.5" x14ac:dyDescent="0.25">
      <c r="A122" s="5">
        <v>116</v>
      </c>
      <c r="B122" s="299"/>
      <c r="C122" s="6" t="s">
        <v>803</v>
      </c>
      <c r="D122" s="6" t="s">
        <v>950</v>
      </c>
      <c r="E122" s="13" t="s">
        <v>1122</v>
      </c>
      <c r="F122" s="13">
        <v>1083868105</v>
      </c>
      <c r="G122" s="14">
        <v>44306</v>
      </c>
      <c r="H122" s="18"/>
      <c r="I122" s="237">
        <v>333126.23</v>
      </c>
      <c r="J122" s="237">
        <v>82000</v>
      </c>
      <c r="K122" s="12">
        <v>1705723</v>
      </c>
      <c r="L122" s="77">
        <f t="shared" si="18"/>
        <v>625431.76666666672</v>
      </c>
      <c r="M122" s="95">
        <f t="shared" si="19"/>
        <v>648788.14086098166</v>
      </c>
      <c r="N122" s="95">
        <f t="shared" si="20"/>
        <v>6487.8814086098164</v>
      </c>
      <c r="O122" s="95">
        <f t="shared" si="21"/>
        <v>12326.974676358652</v>
      </c>
      <c r="P122" s="95">
        <f t="shared" si="22"/>
        <v>667602.99694595009</v>
      </c>
    </row>
    <row r="123" spans="1:16" ht="22.5" x14ac:dyDescent="0.25">
      <c r="A123" s="5">
        <v>117</v>
      </c>
      <c r="B123" s="299"/>
      <c r="C123" s="6" t="s">
        <v>803</v>
      </c>
      <c r="D123" s="6" t="s">
        <v>950</v>
      </c>
      <c r="E123" s="13" t="s">
        <v>1123</v>
      </c>
      <c r="F123" s="13">
        <v>52129071</v>
      </c>
      <c r="G123" s="14">
        <v>44306</v>
      </c>
      <c r="H123" s="18"/>
      <c r="I123" s="237">
        <v>333126.23</v>
      </c>
      <c r="J123" s="237">
        <v>82000</v>
      </c>
      <c r="K123" s="12">
        <v>1705723</v>
      </c>
      <c r="L123" s="77">
        <f t="shared" si="18"/>
        <v>625431.76666666672</v>
      </c>
      <c r="M123" s="95">
        <f t="shared" si="19"/>
        <v>648788.14086098166</v>
      </c>
      <c r="N123" s="95">
        <f t="shared" si="20"/>
        <v>6487.8814086098164</v>
      </c>
      <c r="O123" s="95">
        <f t="shared" si="21"/>
        <v>12326.974676358652</v>
      </c>
      <c r="P123" s="95">
        <f t="shared" si="22"/>
        <v>667602.99694595009</v>
      </c>
    </row>
    <row r="124" spans="1:16" x14ac:dyDescent="0.25">
      <c r="A124" s="5">
        <v>118</v>
      </c>
      <c r="B124" s="299"/>
      <c r="C124" s="6" t="s">
        <v>803</v>
      </c>
      <c r="D124" s="6" t="s">
        <v>982</v>
      </c>
      <c r="E124" s="13" t="s">
        <v>1124</v>
      </c>
      <c r="F124" s="13">
        <v>80749916</v>
      </c>
      <c r="G124" s="14">
        <v>44306</v>
      </c>
      <c r="H124" s="18"/>
      <c r="I124" s="237">
        <v>333126.23</v>
      </c>
      <c r="J124" s="237">
        <v>82000</v>
      </c>
      <c r="K124" s="12">
        <v>1650451</v>
      </c>
      <c r="L124" s="77">
        <f t="shared" si="18"/>
        <v>605165.3666666667</v>
      </c>
      <c r="M124" s="95">
        <f t="shared" si="19"/>
        <v>627764.90430869954</v>
      </c>
      <c r="N124" s="95">
        <f t="shared" si="20"/>
        <v>6277.6490430869953</v>
      </c>
      <c r="O124" s="95">
        <f t="shared" si="21"/>
        <v>11927.533181865292</v>
      </c>
      <c r="P124" s="95">
        <f t="shared" si="22"/>
        <v>645970.08653365192</v>
      </c>
    </row>
    <row r="125" spans="1:16" x14ac:dyDescent="0.25">
      <c r="A125" s="5">
        <v>119</v>
      </c>
      <c r="B125" s="299"/>
      <c r="C125" s="6" t="s">
        <v>803</v>
      </c>
      <c r="D125" s="6" t="s">
        <v>991</v>
      </c>
      <c r="E125" s="13" t="s">
        <v>1125</v>
      </c>
      <c r="F125" s="13">
        <v>79511757</v>
      </c>
      <c r="G125" s="14">
        <v>44306</v>
      </c>
      <c r="H125" s="18"/>
      <c r="I125" s="237">
        <v>333126.23</v>
      </c>
      <c r="J125" s="237">
        <v>82000</v>
      </c>
      <c r="K125" s="12">
        <v>1650451</v>
      </c>
      <c r="L125" s="77">
        <f t="shared" si="18"/>
        <v>605165.3666666667</v>
      </c>
      <c r="M125" s="95">
        <f t="shared" si="19"/>
        <v>627764.90430869954</v>
      </c>
      <c r="N125" s="95">
        <f t="shared" si="20"/>
        <v>6277.6490430869953</v>
      </c>
      <c r="O125" s="95">
        <f t="shared" si="21"/>
        <v>11927.533181865292</v>
      </c>
      <c r="P125" s="95">
        <f t="shared" si="22"/>
        <v>645970.08653365192</v>
      </c>
    </row>
    <row r="126" spans="1:16" x14ac:dyDescent="0.25">
      <c r="A126" s="5">
        <v>120</v>
      </c>
      <c r="B126" s="299"/>
      <c r="C126" s="6" t="s">
        <v>803</v>
      </c>
      <c r="D126" s="6" t="s">
        <v>991</v>
      </c>
      <c r="E126" s="13" t="s">
        <v>1126</v>
      </c>
      <c r="F126" s="13">
        <v>1010166917</v>
      </c>
      <c r="G126" s="14">
        <v>44306</v>
      </c>
      <c r="H126" s="18"/>
      <c r="I126" s="237">
        <v>333126.23</v>
      </c>
      <c r="J126" s="237">
        <v>82000</v>
      </c>
      <c r="K126" s="12">
        <v>1650451</v>
      </c>
      <c r="L126" s="77">
        <f t="shared" si="18"/>
        <v>605165.3666666667</v>
      </c>
      <c r="M126" s="95">
        <f t="shared" si="19"/>
        <v>627764.90430869954</v>
      </c>
      <c r="N126" s="95">
        <f t="shared" si="20"/>
        <v>6277.6490430869953</v>
      </c>
      <c r="O126" s="95">
        <f t="shared" si="21"/>
        <v>11927.533181865292</v>
      </c>
      <c r="P126" s="95">
        <f t="shared" si="22"/>
        <v>645970.08653365192</v>
      </c>
    </row>
    <row r="127" spans="1:16" ht="22.5" x14ac:dyDescent="0.25">
      <c r="A127" s="5">
        <v>121</v>
      </c>
      <c r="B127" s="299">
        <v>15</v>
      </c>
      <c r="C127" s="6" t="s">
        <v>804</v>
      </c>
      <c r="D127" s="6" t="s">
        <v>950</v>
      </c>
      <c r="E127" s="118" t="s">
        <v>1089</v>
      </c>
      <c r="F127" s="13">
        <v>60367103</v>
      </c>
      <c r="G127" s="14">
        <v>44306</v>
      </c>
      <c r="H127" s="18"/>
      <c r="I127" s="237">
        <v>333126.23</v>
      </c>
      <c r="J127" s="237">
        <v>82000</v>
      </c>
      <c r="K127" s="12">
        <v>1705723</v>
      </c>
      <c r="L127" s="77">
        <f t="shared" si="18"/>
        <v>625431.76666666672</v>
      </c>
      <c r="M127" s="95">
        <f t="shared" si="19"/>
        <v>648788.14086098166</v>
      </c>
      <c r="N127" s="95">
        <f t="shared" si="20"/>
        <v>6487.8814086098164</v>
      </c>
      <c r="O127" s="95">
        <f t="shared" si="21"/>
        <v>12326.974676358652</v>
      </c>
      <c r="P127" s="95">
        <f t="shared" si="22"/>
        <v>667602.99694595009</v>
      </c>
    </row>
    <row r="128" spans="1:16" ht="22.5" x14ac:dyDescent="0.25">
      <c r="A128" s="5">
        <v>122</v>
      </c>
      <c r="B128" s="299"/>
      <c r="C128" s="6" t="s">
        <v>804</v>
      </c>
      <c r="D128" s="6" t="s">
        <v>950</v>
      </c>
      <c r="E128" s="13" t="s">
        <v>1090</v>
      </c>
      <c r="F128" s="13">
        <v>39563998</v>
      </c>
      <c r="G128" s="14">
        <v>44306</v>
      </c>
      <c r="H128" s="18"/>
      <c r="I128" s="237">
        <v>333126.23</v>
      </c>
      <c r="J128" s="237">
        <v>82000</v>
      </c>
      <c r="K128" s="12">
        <v>1705723</v>
      </c>
      <c r="L128" s="77">
        <f t="shared" si="18"/>
        <v>625431.76666666672</v>
      </c>
      <c r="M128" s="95">
        <f t="shared" si="19"/>
        <v>648788.14086098166</v>
      </c>
      <c r="N128" s="95">
        <f t="shared" si="20"/>
        <v>6487.8814086098164</v>
      </c>
      <c r="O128" s="95">
        <f t="shared" si="21"/>
        <v>12326.974676358652</v>
      </c>
      <c r="P128" s="95">
        <f t="shared" si="22"/>
        <v>667602.99694595009</v>
      </c>
    </row>
    <row r="129" spans="1:16" ht="22.5" x14ac:dyDescent="0.25">
      <c r="A129" s="5">
        <v>123</v>
      </c>
      <c r="B129" s="299"/>
      <c r="C129" s="6" t="s">
        <v>804</v>
      </c>
      <c r="D129" s="6" t="s">
        <v>950</v>
      </c>
      <c r="E129" s="13" t="s">
        <v>1091</v>
      </c>
      <c r="F129" s="13">
        <v>1079179953</v>
      </c>
      <c r="G129" s="14">
        <v>44306</v>
      </c>
      <c r="H129" s="18"/>
      <c r="I129" s="237">
        <v>333126.23</v>
      </c>
      <c r="J129" s="237">
        <v>82000</v>
      </c>
      <c r="K129" s="12">
        <v>1705723</v>
      </c>
      <c r="L129" s="77">
        <f t="shared" si="18"/>
        <v>625431.76666666672</v>
      </c>
      <c r="M129" s="95">
        <f t="shared" si="19"/>
        <v>648788.14086098166</v>
      </c>
      <c r="N129" s="95">
        <f t="shared" si="20"/>
        <v>6487.8814086098164</v>
      </c>
      <c r="O129" s="95">
        <f t="shared" si="21"/>
        <v>12326.974676358652</v>
      </c>
      <c r="P129" s="95">
        <f t="shared" si="22"/>
        <v>667602.99694595009</v>
      </c>
    </row>
    <row r="130" spans="1:16" ht="22.5" x14ac:dyDescent="0.25">
      <c r="A130" s="5">
        <v>124</v>
      </c>
      <c r="B130" s="299"/>
      <c r="C130" s="6" t="s">
        <v>804</v>
      </c>
      <c r="D130" s="6" t="s">
        <v>950</v>
      </c>
      <c r="E130" s="13" t="s">
        <v>1092</v>
      </c>
      <c r="F130" s="13">
        <v>53153000</v>
      </c>
      <c r="G130" s="14">
        <v>44306</v>
      </c>
      <c r="H130" s="18"/>
      <c r="I130" s="237">
        <v>333126.23</v>
      </c>
      <c r="J130" s="237">
        <v>82000</v>
      </c>
      <c r="K130" s="12">
        <v>1705723</v>
      </c>
      <c r="L130" s="77">
        <f t="shared" si="18"/>
        <v>625431.76666666672</v>
      </c>
      <c r="M130" s="95">
        <f t="shared" si="19"/>
        <v>648788.14086098166</v>
      </c>
      <c r="N130" s="95">
        <f t="shared" si="20"/>
        <v>6487.8814086098164</v>
      </c>
      <c r="O130" s="95">
        <f t="shared" si="21"/>
        <v>12326.974676358652</v>
      </c>
      <c r="P130" s="95">
        <f t="shared" si="22"/>
        <v>667602.99694595009</v>
      </c>
    </row>
    <row r="131" spans="1:16" x14ac:dyDescent="0.25">
      <c r="A131" s="5">
        <v>125</v>
      </c>
      <c r="B131" s="299"/>
      <c r="C131" s="6" t="s">
        <v>804</v>
      </c>
      <c r="D131" s="6" t="s">
        <v>991</v>
      </c>
      <c r="E131" s="13" t="s">
        <v>1093</v>
      </c>
      <c r="F131" s="13">
        <v>19400026</v>
      </c>
      <c r="G131" s="14">
        <v>44306</v>
      </c>
      <c r="H131" s="18"/>
      <c r="I131" s="237">
        <v>333126.23</v>
      </c>
      <c r="J131" s="237">
        <v>82000</v>
      </c>
      <c r="K131" s="12">
        <v>1650451</v>
      </c>
      <c r="L131" s="77">
        <f t="shared" si="18"/>
        <v>605165.3666666667</v>
      </c>
      <c r="M131" s="95">
        <f t="shared" si="19"/>
        <v>627764.90430869954</v>
      </c>
      <c r="N131" s="95">
        <f t="shared" si="20"/>
        <v>6277.6490430869953</v>
      </c>
      <c r="O131" s="95">
        <f t="shared" si="21"/>
        <v>11927.533181865292</v>
      </c>
      <c r="P131" s="95">
        <f t="shared" si="22"/>
        <v>645970.08653365192</v>
      </c>
    </row>
    <row r="132" spans="1:16" x14ac:dyDescent="0.25">
      <c r="A132" s="5">
        <v>126</v>
      </c>
      <c r="B132" s="299"/>
      <c r="C132" s="11" t="s">
        <v>804</v>
      </c>
      <c r="D132" s="6" t="s">
        <v>991</v>
      </c>
      <c r="E132" s="13" t="s">
        <v>1094</v>
      </c>
      <c r="F132" s="13">
        <v>1049945027</v>
      </c>
      <c r="G132" s="14">
        <v>44306</v>
      </c>
      <c r="H132" s="18"/>
      <c r="I132" s="237">
        <v>333126.23</v>
      </c>
      <c r="J132" s="237">
        <v>82000</v>
      </c>
      <c r="K132" s="12">
        <v>1650451</v>
      </c>
      <c r="L132" s="77">
        <f t="shared" si="18"/>
        <v>605165.3666666667</v>
      </c>
      <c r="M132" s="95">
        <f t="shared" si="19"/>
        <v>627764.90430869954</v>
      </c>
      <c r="N132" s="95">
        <f t="shared" si="20"/>
        <v>6277.6490430869953</v>
      </c>
      <c r="O132" s="95">
        <f t="shared" si="21"/>
        <v>11927.533181865292</v>
      </c>
      <c r="P132" s="95">
        <f t="shared" si="22"/>
        <v>645970.08653365192</v>
      </c>
    </row>
    <row r="133" spans="1:16" ht="22.5" x14ac:dyDescent="0.25">
      <c r="A133" s="5">
        <v>127</v>
      </c>
      <c r="B133" s="299">
        <v>16</v>
      </c>
      <c r="C133" s="9" t="s">
        <v>805</v>
      </c>
      <c r="D133" s="6" t="s">
        <v>950</v>
      </c>
      <c r="E133" s="13" t="s">
        <v>1095</v>
      </c>
      <c r="F133" s="13">
        <v>39723124</v>
      </c>
      <c r="G133" s="14">
        <v>44306</v>
      </c>
      <c r="H133" s="18"/>
      <c r="I133" s="237">
        <v>333126.23</v>
      </c>
      <c r="J133" s="237">
        <v>82000</v>
      </c>
      <c r="K133" s="12">
        <v>1705723</v>
      </c>
      <c r="L133" s="77">
        <f t="shared" ref="L133:L184" si="23">+K133/30*11</f>
        <v>625431.76666666672</v>
      </c>
      <c r="M133" s="95">
        <f t="shared" si="19"/>
        <v>648788.14086098166</v>
      </c>
      <c r="N133" s="95">
        <f t="shared" si="20"/>
        <v>6487.8814086098164</v>
      </c>
      <c r="O133" s="95">
        <f t="shared" si="21"/>
        <v>12326.974676358652</v>
      </c>
      <c r="P133" s="95">
        <f t="shared" si="22"/>
        <v>667602.99694595009</v>
      </c>
    </row>
    <row r="134" spans="1:16" ht="22.5" x14ac:dyDescent="0.25">
      <c r="A134" s="5">
        <v>128</v>
      </c>
      <c r="B134" s="299"/>
      <c r="C134" s="9" t="s">
        <v>805</v>
      </c>
      <c r="D134" s="6" t="s">
        <v>950</v>
      </c>
      <c r="E134" s="13" t="s">
        <v>1096</v>
      </c>
      <c r="F134" s="13">
        <v>52545978</v>
      </c>
      <c r="G134" s="14">
        <v>44306</v>
      </c>
      <c r="H134" s="18"/>
      <c r="I134" s="237">
        <v>333126.23</v>
      </c>
      <c r="J134" s="237">
        <v>82000</v>
      </c>
      <c r="K134" s="12">
        <v>1705723</v>
      </c>
      <c r="L134" s="77">
        <f t="shared" si="23"/>
        <v>625431.76666666672</v>
      </c>
      <c r="M134" s="95">
        <f t="shared" si="19"/>
        <v>648788.14086098166</v>
      </c>
      <c r="N134" s="95">
        <f t="shared" si="20"/>
        <v>6487.8814086098164</v>
      </c>
      <c r="O134" s="95">
        <f t="shared" si="21"/>
        <v>12326.974676358652</v>
      </c>
      <c r="P134" s="95">
        <f t="shared" si="22"/>
        <v>667602.99694595009</v>
      </c>
    </row>
    <row r="135" spans="1:16" ht="22.5" x14ac:dyDescent="0.25">
      <c r="A135" s="5">
        <v>129</v>
      </c>
      <c r="B135" s="299"/>
      <c r="C135" s="9" t="s">
        <v>805</v>
      </c>
      <c r="D135" s="6" t="s">
        <v>950</v>
      </c>
      <c r="E135" s="13" t="s">
        <v>1097</v>
      </c>
      <c r="F135" s="13">
        <v>52624411</v>
      </c>
      <c r="G135" s="14">
        <v>44306</v>
      </c>
      <c r="H135" s="18"/>
      <c r="I135" s="237">
        <v>333126.23</v>
      </c>
      <c r="J135" s="237">
        <v>82000</v>
      </c>
      <c r="K135" s="12">
        <v>1705723</v>
      </c>
      <c r="L135" s="77">
        <f t="shared" si="23"/>
        <v>625431.76666666672</v>
      </c>
      <c r="M135" s="95">
        <f t="shared" si="19"/>
        <v>648788.14086098166</v>
      </c>
      <c r="N135" s="95">
        <f t="shared" si="20"/>
        <v>6487.8814086098164</v>
      </c>
      <c r="O135" s="95">
        <f t="shared" si="21"/>
        <v>12326.974676358652</v>
      </c>
      <c r="P135" s="95">
        <f t="shared" si="22"/>
        <v>667602.99694595009</v>
      </c>
    </row>
    <row r="136" spans="1:16" ht="22.5" x14ac:dyDescent="0.25">
      <c r="A136" s="5">
        <v>130</v>
      </c>
      <c r="B136" s="299"/>
      <c r="C136" s="9" t="s">
        <v>805</v>
      </c>
      <c r="D136" s="6" t="s">
        <v>950</v>
      </c>
      <c r="E136" s="13" t="s">
        <v>1098</v>
      </c>
      <c r="F136" s="13">
        <v>39664826</v>
      </c>
      <c r="G136" s="14">
        <v>44306</v>
      </c>
      <c r="H136" s="18"/>
      <c r="I136" s="237">
        <v>333126.23</v>
      </c>
      <c r="J136" s="237">
        <v>82000</v>
      </c>
      <c r="K136" s="12">
        <v>1705723</v>
      </c>
      <c r="L136" s="77">
        <f t="shared" si="23"/>
        <v>625431.76666666672</v>
      </c>
      <c r="M136" s="95">
        <f t="shared" si="19"/>
        <v>648788.14086098166</v>
      </c>
      <c r="N136" s="95">
        <f t="shared" si="20"/>
        <v>6487.8814086098164</v>
      </c>
      <c r="O136" s="95">
        <f t="shared" si="21"/>
        <v>12326.974676358652</v>
      </c>
      <c r="P136" s="95">
        <f t="shared" si="22"/>
        <v>667602.99694595009</v>
      </c>
    </row>
    <row r="137" spans="1:16" ht="22.5" x14ac:dyDescent="0.25">
      <c r="A137" s="5">
        <v>131</v>
      </c>
      <c r="B137" s="299"/>
      <c r="C137" s="9" t="s">
        <v>805</v>
      </c>
      <c r="D137" s="6" t="s">
        <v>950</v>
      </c>
      <c r="E137" s="13" t="s">
        <v>1099</v>
      </c>
      <c r="F137" s="13">
        <v>1073710462</v>
      </c>
      <c r="G137" s="14">
        <v>44306</v>
      </c>
      <c r="H137" s="18"/>
      <c r="I137" s="237">
        <v>333126.23</v>
      </c>
      <c r="J137" s="237">
        <v>82000</v>
      </c>
      <c r="K137" s="12">
        <v>1705723</v>
      </c>
      <c r="L137" s="77">
        <f t="shared" si="23"/>
        <v>625431.76666666672</v>
      </c>
      <c r="M137" s="95">
        <f t="shared" si="19"/>
        <v>648788.14086098166</v>
      </c>
      <c r="N137" s="95">
        <f t="shared" si="20"/>
        <v>6487.8814086098164</v>
      </c>
      <c r="O137" s="95">
        <f t="shared" si="21"/>
        <v>12326.974676358652</v>
      </c>
      <c r="P137" s="95">
        <f t="shared" si="22"/>
        <v>667602.99694595009</v>
      </c>
    </row>
    <row r="138" spans="1:16" ht="22.5" x14ac:dyDescent="0.25">
      <c r="A138" s="5">
        <v>132</v>
      </c>
      <c r="B138" s="299"/>
      <c r="C138" s="9" t="s">
        <v>805</v>
      </c>
      <c r="D138" s="6" t="s">
        <v>950</v>
      </c>
      <c r="E138" s="13" t="s">
        <v>1100</v>
      </c>
      <c r="F138" s="13">
        <v>52422971</v>
      </c>
      <c r="G138" s="14">
        <v>44306</v>
      </c>
      <c r="H138" s="18"/>
      <c r="I138" s="237">
        <v>333126.23</v>
      </c>
      <c r="J138" s="237">
        <v>82000</v>
      </c>
      <c r="K138" s="12">
        <v>1705723</v>
      </c>
      <c r="L138" s="77">
        <f t="shared" si="23"/>
        <v>625431.76666666672</v>
      </c>
      <c r="M138" s="95">
        <f t="shared" si="19"/>
        <v>648788.14086098166</v>
      </c>
      <c r="N138" s="95">
        <f t="shared" si="20"/>
        <v>6487.8814086098164</v>
      </c>
      <c r="O138" s="95">
        <f t="shared" si="21"/>
        <v>12326.974676358652</v>
      </c>
      <c r="P138" s="95">
        <f t="shared" si="22"/>
        <v>667602.99694595009</v>
      </c>
    </row>
    <row r="139" spans="1:16" x14ac:dyDescent="0.25">
      <c r="A139" s="5">
        <v>133</v>
      </c>
      <c r="B139" s="299"/>
      <c r="C139" s="9" t="s">
        <v>805</v>
      </c>
      <c r="D139" s="6" t="s">
        <v>991</v>
      </c>
      <c r="E139" s="13" t="s">
        <v>1101</v>
      </c>
      <c r="F139" s="13">
        <v>79510852</v>
      </c>
      <c r="G139" s="14">
        <v>44306</v>
      </c>
      <c r="H139" s="18"/>
      <c r="I139" s="237">
        <v>333126.23</v>
      </c>
      <c r="J139" s="237">
        <v>82000</v>
      </c>
      <c r="K139" s="12">
        <v>1650451</v>
      </c>
      <c r="L139" s="77">
        <f t="shared" si="23"/>
        <v>605165.3666666667</v>
      </c>
      <c r="M139" s="95">
        <f t="shared" si="19"/>
        <v>627764.90430869954</v>
      </c>
      <c r="N139" s="95">
        <f t="shared" si="20"/>
        <v>6277.6490430869953</v>
      </c>
      <c r="O139" s="95">
        <f t="shared" si="21"/>
        <v>11927.533181865292</v>
      </c>
      <c r="P139" s="95">
        <f t="shared" si="22"/>
        <v>645970.08653365192</v>
      </c>
    </row>
    <row r="140" spans="1:16" x14ac:dyDescent="0.25">
      <c r="A140" s="5">
        <v>134</v>
      </c>
      <c r="B140" s="299"/>
      <c r="C140" s="9" t="s">
        <v>805</v>
      </c>
      <c r="D140" s="6" t="s">
        <v>991</v>
      </c>
      <c r="E140" s="16" t="s">
        <v>1102</v>
      </c>
      <c r="F140" s="21">
        <v>79922171</v>
      </c>
      <c r="G140" s="14">
        <v>44306</v>
      </c>
      <c r="H140" s="18"/>
      <c r="I140" s="237">
        <v>333126.23</v>
      </c>
      <c r="J140" s="237">
        <v>82000</v>
      </c>
      <c r="K140" s="12">
        <v>1650451</v>
      </c>
      <c r="L140" s="77">
        <f t="shared" si="23"/>
        <v>605165.3666666667</v>
      </c>
      <c r="M140" s="95">
        <f t="shared" si="19"/>
        <v>627764.90430869954</v>
      </c>
      <c r="N140" s="95">
        <f t="shared" si="20"/>
        <v>6277.6490430869953</v>
      </c>
      <c r="O140" s="95">
        <f t="shared" si="21"/>
        <v>11927.533181865292</v>
      </c>
      <c r="P140" s="95">
        <f t="shared" si="22"/>
        <v>645970.08653365192</v>
      </c>
    </row>
    <row r="141" spans="1:16" ht="22.5" x14ac:dyDescent="0.25">
      <c r="A141" s="5">
        <v>135</v>
      </c>
      <c r="B141" s="299">
        <v>17</v>
      </c>
      <c r="C141" s="8" t="s">
        <v>806</v>
      </c>
      <c r="D141" s="6" t="s">
        <v>950</v>
      </c>
      <c r="E141" s="16" t="s">
        <v>1041</v>
      </c>
      <c r="F141" s="17">
        <v>51921922</v>
      </c>
      <c r="G141" s="14">
        <v>44306</v>
      </c>
      <c r="H141" s="18"/>
      <c r="I141" s="237">
        <v>333126.23</v>
      </c>
      <c r="J141" s="237">
        <v>82000</v>
      </c>
      <c r="K141" s="12">
        <v>1705723</v>
      </c>
      <c r="L141" s="77">
        <f t="shared" si="23"/>
        <v>625431.76666666672</v>
      </c>
      <c r="M141" s="95">
        <f t="shared" si="19"/>
        <v>648788.14086098166</v>
      </c>
      <c r="N141" s="95">
        <f t="shared" si="20"/>
        <v>6487.8814086098164</v>
      </c>
      <c r="O141" s="95">
        <f t="shared" si="21"/>
        <v>12326.974676358652</v>
      </c>
      <c r="P141" s="95">
        <f t="shared" si="22"/>
        <v>667602.99694595009</v>
      </c>
    </row>
    <row r="142" spans="1:16" ht="22.5" x14ac:dyDescent="0.25">
      <c r="A142" s="5">
        <v>136</v>
      </c>
      <c r="B142" s="299"/>
      <c r="C142" s="8" t="s">
        <v>806</v>
      </c>
      <c r="D142" s="6" t="s">
        <v>950</v>
      </c>
      <c r="E142" s="13" t="s">
        <v>1042</v>
      </c>
      <c r="F142" s="13">
        <v>52066820</v>
      </c>
      <c r="G142" s="14">
        <v>44306</v>
      </c>
      <c r="H142" s="18"/>
      <c r="I142" s="237">
        <v>333126.23</v>
      </c>
      <c r="J142" s="237">
        <v>82000</v>
      </c>
      <c r="K142" s="12">
        <v>1705723</v>
      </c>
      <c r="L142" s="77">
        <f t="shared" si="23"/>
        <v>625431.76666666672</v>
      </c>
      <c r="M142" s="95">
        <f t="shared" si="19"/>
        <v>648788.14086098166</v>
      </c>
      <c r="N142" s="95">
        <f t="shared" si="20"/>
        <v>6487.8814086098164</v>
      </c>
      <c r="O142" s="95">
        <f t="shared" si="21"/>
        <v>12326.974676358652</v>
      </c>
      <c r="P142" s="95">
        <f t="shared" si="22"/>
        <v>667602.99694595009</v>
      </c>
    </row>
    <row r="143" spans="1:16" ht="22.5" x14ac:dyDescent="0.25">
      <c r="A143" s="5">
        <v>137</v>
      </c>
      <c r="B143" s="299"/>
      <c r="C143" s="8" t="s">
        <v>806</v>
      </c>
      <c r="D143" s="6" t="s">
        <v>950</v>
      </c>
      <c r="E143" s="13" t="s">
        <v>1043</v>
      </c>
      <c r="F143" s="13">
        <v>1023877512</v>
      </c>
      <c r="G143" s="14">
        <v>44306</v>
      </c>
      <c r="H143" s="18"/>
      <c r="I143" s="237">
        <v>333126.23</v>
      </c>
      <c r="J143" s="237">
        <v>82000</v>
      </c>
      <c r="K143" s="12">
        <v>1705723</v>
      </c>
      <c r="L143" s="77">
        <f t="shared" si="23"/>
        <v>625431.76666666672</v>
      </c>
      <c r="M143" s="95">
        <f t="shared" si="19"/>
        <v>648788.14086098166</v>
      </c>
      <c r="N143" s="95">
        <f t="shared" si="20"/>
        <v>6487.8814086098164</v>
      </c>
      <c r="O143" s="95">
        <f t="shared" si="21"/>
        <v>12326.974676358652</v>
      </c>
      <c r="P143" s="95">
        <f t="shared" si="22"/>
        <v>667602.99694595009</v>
      </c>
    </row>
    <row r="144" spans="1:16" ht="22.5" x14ac:dyDescent="0.25">
      <c r="A144" s="5">
        <v>138</v>
      </c>
      <c r="B144" s="299"/>
      <c r="C144" s="8" t="s">
        <v>806</v>
      </c>
      <c r="D144" s="6" t="s">
        <v>950</v>
      </c>
      <c r="E144" s="13" t="s">
        <v>1044</v>
      </c>
      <c r="F144" s="13">
        <v>20430074</v>
      </c>
      <c r="G144" s="14">
        <v>44306</v>
      </c>
      <c r="H144" s="18"/>
      <c r="I144" s="237">
        <v>333126.23</v>
      </c>
      <c r="J144" s="237">
        <v>82000</v>
      </c>
      <c r="K144" s="12">
        <v>1705723</v>
      </c>
      <c r="L144" s="77">
        <f t="shared" si="23"/>
        <v>625431.76666666672</v>
      </c>
      <c r="M144" s="95">
        <f t="shared" si="19"/>
        <v>648788.14086098166</v>
      </c>
      <c r="N144" s="95">
        <f t="shared" si="20"/>
        <v>6487.8814086098164</v>
      </c>
      <c r="O144" s="95">
        <f t="shared" si="21"/>
        <v>12326.974676358652</v>
      </c>
      <c r="P144" s="95">
        <f t="shared" si="22"/>
        <v>667602.99694595009</v>
      </c>
    </row>
    <row r="145" spans="1:16" ht="22.5" x14ac:dyDescent="0.25">
      <c r="A145" s="5">
        <v>139</v>
      </c>
      <c r="B145" s="299"/>
      <c r="C145" s="8" t="s">
        <v>806</v>
      </c>
      <c r="D145" s="6" t="s">
        <v>950</v>
      </c>
      <c r="E145" s="13" t="s">
        <v>1045</v>
      </c>
      <c r="F145" s="13">
        <v>51774767</v>
      </c>
      <c r="G145" s="14">
        <v>44306</v>
      </c>
      <c r="H145" s="18"/>
      <c r="I145" s="237">
        <v>333126.23</v>
      </c>
      <c r="J145" s="237">
        <v>82000</v>
      </c>
      <c r="K145" s="12">
        <v>1705723</v>
      </c>
      <c r="L145" s="77">
        <f t="shared" si="23"/>
        <v>625431.76666666672</v>
      </c>
      <c r="M145" s="95">
        <f t="shared" si="19"/>
        <v>648788.14086098166</v>
      </c>
      <c r="N145" s="95">
        <f t="shared" si="20"/>
        <v>6487.8814086098164</v>
      </c>
      <c r="O145" s="95">
        <f t="shared" si="21"/>
        <v>12326.974676358652</v>
      </c>
      <c r="P145" s="95">
        <f t="shared" si="22"/>
        <v>667602.99694595009</v>
      </c>
    </row>
    <row r="146" spans="1:16" ht="22.5" x14ac:dyDescent="0.25">
      <c r="A146" s="5">
        <v>140</v>
      </c>
      <c r="B146" s="299"/>
      <c r="C146" s="8" t="s">
        <v>806</v>
      </c>
      <c r="D146" s="6" t="s">
        <v>950</v>
      </c>
      <c r="E146" s="13" t="s">
        <v>1130</v>
      </c>
      <c r="F146" s="13">
        <v>20485336</v>
      </c>
      <c r="G146" s="14">
        <v>44306</v>
      </c>
      <c r="H146" s="18"/>
      <c r="I146" s="237">
        <v>333126.23</v>
      </c>
      <c r="J146" s="237">
        <v>82000</v>
      </c>
      <c r="K146" s="12">
        <v>1705723</v>
      </c>
      <c r="L146" s="77">
        <f t="shared" si="23"/>
        <v>625431.76666666672</v>
      </c>
      <c r="M146" s="95">
        <f t="shared" si="19"/>
        <v>648788.14086098166</v>
      </c>
      <c r="N146" s="95">
        <f t="shared" si="20"/>
        <v>6487.8814086098164</v>
      </c>
      <c r="O146" s="95">
        <f t="shared" si="21"/>
        <v>12326.974676358652</v>
      </c>
      <c r="P146" s="95">
        <f t="shared" si="22"/>
        <v>667602.99694595009</v>
      </c>
    </row>
    <row r="147" spans="1:16" x14ac:dyDescent="0.25">
      <c r="A147" s="5">
        <v>141</v>
      </c>
      <c r="B147" s="299"/>
      <c r="C147" s="8" t="s">
        <v>806</v>
      </c>
      <c r="D147" s="6" t="s">
        <v>991</v>
      </c>
      <c r="E147" s="19" t="s">
        <v>1046</v>
      </c>
      <c r="F147" s="20">
        <v>79449859</v>
      </c>
      <c r="G147" s="14">
        <v>44306</v>
      </c>
      <c r="H147" s="18"/>
      <c r="I147" s="237">
        <v>333126.23</v>
      </c>
      <c r="J147" s="237">
        <v>82000</v>
      </c>
      <c r="K147" s="12">
        <v>1650451</v>
      </c>
      <c r="L147" s="77">
        <f t="shared" si="23"/>
        <v>605165.3666666667</v>
      </c>
      <c r="M147" s="95">
        <f t="shared" si="19"/>
        <v>627764.90430869954</v>
      </c>
      <c r="N147" s="95">
        <f t="shared" si="20"/>
        <v>6277.6490430869953</v>
      </c>
      <c r="O147" s="95">
        <f t="shared" si="21"/>
        <v>11927.533181865292</v>
      </c>
      <c r="P147" s="95">
        <f t="shared" si="22"/>
        <v>645970.08653365192</v>
      </c>
    </row>
    <row r="148" spans="1:16" x14ac:dyDescent="0.25">
      <c r="A148" s="5">
        <v>142</v>
      </c>
      <c r="B148" s="299"/>
      <c r="C148" s="8" t="s">
        <v>806</v>
      </c>
      <c r="D148" s="6" t="s">
        <v>991</v>
      </c>
      <c r="E148" s="13" t="s">
        <v>1047</v>
      </c>
      <c r="F148" s="13">
        <v>19477838</v>
      </c>
      <c r="G148" s="14">
        <v>44306</v>
      </c>
      <c r="H148" s="18"/>
      <c r="I148" s="237">
        <v>333126.23</v>
      </c>
      <c r="J148" s="237">
        <v>82000</v>
      </c>
      <c r="K148" s="12">
        <v>1650451</v>
      </c>
      <c r="L148" s="77">
        <f t="shared" si="23"/>
        <v>605165.3666666667</v>
      </c>
      <c r="M148" s="95">
        <f t="shared" si="19"/>
        <v>627764.90430869954</v>
      </c>
      <c r="N148" s="95">
        <f t="shared" si="20"/>
        <v>6277.6490430869953</v>
      </c>
      <c r="O148" s="95">
        <f t="shared" si="21"/>
        <v>11927.533181865292</v>
      </c>
      <c r="P148" s="95">
        <f t="shared" si="22"/>
        <v>645970.08653365192</v>
      </c>
    </row>
    <row r="149" spans="1:16" ht="22.5" x14ac:dyDescent="0.25">
      <c r="A149" s="5">
        <v>143</v>
      </c>
      <c r="B149" s="299">
        <v>18</v>
      </c>
      <c r="C149" s="8" t="s">
        <v>807</v>
      </c>
      <c r="D149" s="6" t="s">
        <v>950</v>
      </c>
      <c r="E149" s="13" t="s">
        <v>1048</v>
      </c>
      <c r="F149" s="13">
        <v>1031138260</v>
      </c>
      <c r="G149" s="14">
        <v>44306</v>
      </c>
      <c r="H149" s="18"/>
      <c r="I149" s="237">
        <v>333126.23</v>
      </c>
      <c r="J149" s="237">
        <v>82000</v>
      </c>
      <c r="K149" s="12">
        <v>1705723</v>
      </c>
      <c r="L149" s="77">
        <f t="shared" si="23"/>
        <v>625431.76666666672</v>
      </c>
      <c r="M149" s="95">
        <f t="shared" si="19"/>
        <v>648788.14086098166</v>
      </c>
      <c r="N149" s="95">
        <f t="shared" si="20"/>
        <v>6487.8814086098164</v>
      </c>
      <c r="O149" s="95">
        <f t="shared" si="21"/>
        <v>12326.974676358652</v>
      </c>
      <c r="P149" s="95">
        <f t="shared" si="22"/>
        <v>667602.99694595009</v>
      </c>
    </row>
    <row r="150" spans="1:16" ht="22.5" x14ac:dyDescent="0.25">
      <c r="A150" s="5">
        <v>144</v>
      </c>
      <c r="B150" s="299"/>
      <c r="C150" s="8" t="s">
        <v>807</v>
      </c>
      <c r="D150" s="6" t="s">
        <v>950</v>
      </c>
      <c r="E150" s="13" t="s">
        <v>1049</v>
      </c>
      <c r="F150" s="13">
        <v>51749988</v>
      </c>
      <c r="G150" s="14">
        <v>44306</v>
      </c>
      <c r="H150" s="18"/>
      <c r="I150" s="237">
        <v>333126.23</v>
      </c>
      <c r="J150" s="237">
        <v>82000</v>
      </c>
      <c r="K150" s="12">
        <v>1705723</v>
      </c>
      <c r="L150" s="77">
        <f t="shared" si="23"/>
        <v>625431.76666666672</v>
      </c>
      <c r="M150" s="95">
        <f t="shared" si="19"/>
        <v>648788.14086098166</v>
      </c>
      <c r="N150" s="95">
        <f t="shared" si="20"/>
        <v>6487.8814086098164</v>
      </c>
      <c r="O150" s="95">
        <f t="shared" si="21"/>
        <v>12326.974676358652</v>
      </c>
      <c r="P150" s="95">
        <f t="shared" si="22"/>
        <v>667602.99694595009</v>
      </c>
    </row>
    <row r="151" spans="1:16" ht="22.5" x14ac:dyDescent="0.25">
      <c r="A151" s="5">
        <v>145</v>
      </c>
      <c r="B151" s="299"/>
      <c r="C151" s="8" t="s">
        <v>807</v>
      </c>
      <c r="D151" s="6" t="s">
        <v>950</v>
      </c>
      <c r="E151" s="13" t="s">
        <v>1050</v>
      </c>
      <c r="F151" s="13">
        <v>1033798716</v>
      </c>
      <c r="G151" s="14">
        <v>44306</v>
      </c>
      <c r="H151" s="18"/>
      <c r="I151" s="237">
        <v>333126.23</v>
      </c>
      <c r="J151" s="237">
        <v>82000</v>
      </c>
      <c r="K151" s="12">
        <v>1705723</v>
      </c>
      <c r="L151" s="77">
        <f t="shared" si="23"/>
        <v>625431.76666666672</v>
      </c>
      <c r="M151" s="95">
        <f t="shared" si="19"/>
        <v>648788.14086098166</v>
      </c>
      <c r="N151" s="95">
        <f t="shared" si="20"/>
        <v>6487.8814086098164</v>
      </c>
      <c r="O151" s="95">
        <f t="shared" si="21"/>
        <v>12326.974676358652</v>
      </c>
      <c r="P151" s="95">
        <f t="shared" si="22"/>
        <v>667602.99694595009</v>
      </c>
    </row>
    <row r="152" spans="1:16" ht="22.5" x14ac:dyDescent="0.25">
      <c r="A152" s="5">
        <v>146</v>
      </c>
      <c r="B152" s="299"/>
      <c r="C152" s="8" t="s">
        <v>807</v>
      </c>
      <c r="D152" s="6" t="s">
        <v>950</v>
      </c>
      <c r="E152" s="13" t="s">
        <v>1051</v>
      </c>
      <c r="F152" s="13">
        <v>39742508</v>
      </c>
      <c r="G152" s="14">
        <v>44306</v>
      </c>
      <c r="H152" s="18"/>
      <c r="I152" s="237">
        <v>333126.23</v>
      </c>
      <c r="J152" s="237">
        <v>82000</v>
      </c>
      <c r="K152" s="12">
        <v>1705723</v>
      </c>
      <c r="L152" s="77">
        <f t="shared" si="23"/>
        <v>625431.76666666672</v>
      </c>
      <c r="M152" s="95">
        <f t="shared" si="19"/>
        <v>648788.14086098166</v>
      </c>
      <c r="N152" s="95">
        <f t="shared" si="20"/>
        <v>6487.8814086098164</v>
      </c>
      <c r="O152" s="95">
        <f t="shared" si="21"/>
        <v>12326.974676358652</v>
      </c>
      <c r="P152" s="95">
        <f t="shared" si="22"/>
        <v>667602.99694595009</v>
      </c>
    </row>
    <row r="153" spans="1:16" ht="22.5" x14ac:dyDescent="0.25">
      <c r="A153" s="5">
        <v>147</v>
      </c>
      <c r="B153" s="299"/>
      <c r="C153" s="8" t="s">
        <v>807</v>
      </c>
      <c r="D153" s="6" t="s">
        <v>950</v>
      </c>
      <c r="E153" s="13" t="s">
        <v>1052</v>
      </c>
      <c r="F153" s="13">
        <v>20743742</v>
      </c>
      <c r="G153" s="14">
        <v>44306</v>
      </c>
      <c r="H153" s="18"/>
      <c r="I153" s="237">
        <v>333126.23</v>
      </c>
      <c r="J153" s="237">
        <v>82000</v>
      </c>
      <c r="K153" s="12">
        <v>1705723</v>
      </c>
      <c r="L153" s="77">
        <f t="shared" si="23"/>
        <v>625431.76666666672</v>
      </c>
      <c r="M153" s="95">
        <f t="shared" si="19"/>
        <v>648788.14086098166</v>
      </c>
      <c r="N153" s="95">
        <f t="shared" si="20"/>
        <v>6487.8814086098164</v>
      </c>
      <c r="O153" s="95">
        <f t="shared" si="21"/>
        <v>12326.974676358652</v>
      </c>
      <c r="P153" s="95">
        <f t="shared" si="22"/>
        <v>667602.99694595009</v>
      </c>
    </row>
    <row r="154" spans="1:16" ht="22.5" x14ac:dyDescent="0.25">
      <c r="A154" s="5">
        <v>148</v>
      </c>
      <c r="B154" s="299"/>
      <c r="C154" s="8" t="s">
        <v>807</v>
      </c>
      <c r="D154" s="6" t="s">
        <v>950</v>
      </c>
      <c r="E154" s="13" t="s">
        <v>1053</v>
      </c>
      <c r="F154" s="13">
        <v>52800585</v>
      </c>
      <c r="G154" s="14">
        <v>44306</v>
      </c>
      <c r="H154" s="18"/>
      <c r="I154" s="237">
        <v>333126.23</v>
      </c>
      <c r="J154" s="237">
        <v>82000</v>
      </c>
      <c r="K154" s="12">
        <v>1705723</v>
      </c>
      <c r="L154" s="77">
        <f t="shared" si="23"/>
        <v>625431.76666666672</v>
      </c>
      <c r="M154" s="95">
        <f t="shared" si="19"/>
        <v>648788.14086098166</v>
      </c>
      <c r="N154" s="95">
        <f t="shared" si="20"/>
        <v>6487.8814086098164</v>
      </c>
      <c r="O154" s="95">
        <f t="shared" si="21"/>
        <v>12326.974676358652</v>
      </c>
      <c r="P154" s="95">
        <f t="shared" si="22"/>
        <v>667602.99694595009</v>
      </c>
    </row>
    <row r="155" spans="1:16" ht="22.5" x14ac:dyDescent="0.25">
      <c r="A155" s="5">
        <v>149</v>
      </c>
      <c r="B155" s="299"/>
      <c r="C155" s="8" t="s">
        <v>807</v>
      </c>
      <c r="D155" s="6" t="s">
        <v>950</v>
      </c>
      <c r="E155" s="13" t="s">
        <v>1054</v>
      </c>
      <c r="F155" s="13">
        <v>24606332</v>
      </c>
      <c r="G155" s="14">
        <v>44306</v>
      </c>
      <c r="H155" s="18"/>
      <c r="I155" s="237">
        <v>333126.23</v>
      </c>
      <c r="J155" s="237">
        <v>82000</v>
      </c>
      <c r="K155" s="12">
        <v>1705723</v>
      </c>
      <c r="L155" s="77">
        <f t="shared" si="23"/>
        <v>625431.76666666672</v>
      </c>
      <c r="M155" s="95">
        <f t="shared" si="19"/>
        <v>648788.14086098166</v>
      </c>
      <c r="N155" s="95">
        <f t="shared" si="20"/>
        <v>6487.8814086098164</v>
      </c>
      <c r="O155" s="95">
        <f t="shared" si="21"/>
        <v>12326.974676358652</v>
      </c>
      <c r="P155" s="95">
        <f t="shared" si="22"/>
        <v>667602.99694595009</v>
      </c>
    </row>
    <row r="156" spans="1:16" ht="22.5" x14ac:dyDescent="0.25">
      <c r="A156" s="5">
        <v>150</v>
      </c>
      <c r="B156" s="299"/>
      <c r="C156" s="8" t="s">
        <v>807</v>
      </c>
      <c r="D156" s="6" t="s">
        <v>950</v>
      </c>
      <c r="E156" s="13" t="s">
        <v>1055</v>
      </c>
      <c r="F156" s="13">
        <v>46365846</v>
      </c>
      <c r="G156" s="14">
        <v>44306</v>
      </c>
      <c r="H156" s="18"/>
      <c r="I156" s="237">
        <v>333126.23</v>
      </c>
      <c r="J156" s="237">
        <v>82000</v>
      </c>
      <c r="K156" s="12">
        <v>1705723</v>
      </c>
      <c r="L156" s="77">
        <f t="shared" si="23"/>
        <v>625431.76666666672</v>
      </c>
      <c r="M156" s="95">
        <f t="shared" si="19"/>
        <v>648788.14086098166</v>
      </c>
      <c r="N156" s="95">
        <f t="shared" si="20"/>
        <v>6487.8814086098164</v>
      </c>
      <c r="O156" s="95">
        <f t="shared" si="21"/>
        <v>12326.974676358652</v>
      </c>
      <c r="P156" s="95">
        <f t="shared" si="22"/>
        <v>667602.99694595009</v>
      </c>
    </row>
    <row r="157" spans="1:16" x14ac:dyDescent="0.25">
      <c r="A157" s="5">
        <v>151</v>
      </c>
      <c r="B157" s="299"/>
      <c r="C157" s="10" t="s">
        <v>807</v>
      </c>
      <c r="D157" s="6" t="s">
        <v>991</v>
      </c>
      <c r="E157" s="24" t="s">
        <v>1056</v>
      </c>
      <c r="F157" s="13">
        <v>1000464748</v>
      </c>
      <c r="G157" s="14">
        <v>44306</v>
      </c>
      <c r="H157" s="18"/>
      <c r="I157" s="237">
        <v>333126.23</v>
      </c>
      <c r="J157" s="237">
        <v>82000</v>
      </c>
      <c r="K157" s="12">
        <v>1650451</v>
      </c>
      <c r="L157" s="77">
        <f t="shared" si="23"/>
        <v>605165.3666666667</v>
      </c>
      <c r="M157" s="95">
        <f t="shared" si="19"/>
        <v>627764.90430869954</v>
      </c>
      <c r="N157" s="95">
        <f t="shared" si="20"/>
        <v>6277.6490430869953</v>
      </c>
      <c r="O157" s="95">
        <f t="shared" si="21"/>
        <v>11927.533181865292</v>
      </c>
      <c r="P157" s="95">
        <f t="shared" si="22"/>
        <v>645970.08653365192</v>
      </c>
    </row>
    <row r="158" spans="1:16" x14ac:dyDescent="0.25">
      <c r="A158" s="5">
        <v>152</v>
      </c>
      <c r="B158" s="299"/>
      <c r="C158" s="8" t="s">
        <v>807</v>
      </c>
      <c r="D158" s="6" t="s">
        <v>991</v>
      </c>
      <c r="E158" s="13" t="s">
        <v>1057</v>
      </c>
      <c r="F158" s="13">
        <v>195223</v>
      </c>
      <c r="G158" s="14">
        <v>44306</v>
      </c>
      <c r="H158" s="18"/>
      <c r="I158" s="237">
        <v>333126.23</v>
      </c>
      <c r="J158" s="237">
        <v>82000</v>
      </c>
      <c r="K158" s="12">
        <v>1650451</v>
      </c>
      <c r="L158" s="77">
        <f t="shared" si="23"/>
        <v>605165.3666666667</v>
      </c>
      <c r="M158" s="95">
        <f t="shared" si="19"/>
        <v>627764.90430869954</v>
      </c>
      <c r="N158" s="95">
        <f t="shared" si="20"/>
        <v>6277.6490430869953</v>
      </c>
      <c r="O158" s="95">
        <f t="shared" si="21"/>
        <v>11927.533181865292</v>
      </c>
      <c r="P158" s="95">
        <f t="shared" si="22"/>
        <v>645970.08653365192</v>
      </c>
    </row>
    <row r="159" spans="1:16" ht="22.5" x14ac:dyDescent="0.25">
      <c r="A159" s="5">
        <v>153</v>
      </c>
      <c r="B159" s="93">
        <v>19</v>
      </c>
      <c r="C159" s="7" t="s">
        <v>808</v>
      </c>
      <c r="D159" s="6" t="s">
        <v>950</v>
      </c>
      <c r="E159" s="16" t="s">
        <v>1058</v>
      </c>
      <c r="F159" s="17">
        <v>52038209</v>
      </c>
      <c r="G159" s="14">
        <v>44306</v>
      </c>
      <c r="H159" s="18"/>
      <c r="I159" s="237">
        <v>333126.23</v>
      </c>
      <c r="J159" s="237">
        <v>82000</v>
      </c>
      <c r="K159" s="12">
        <v>1705723</v>
      </c>
      <c r="L159" s="77">
        <f t="shared" si="23"/>
        <v>625431.76666666672</v>
      </c>
      <c r="M159" s="95">
        <f t="shared" si="19"/>
        <v>648788.14086098166</v>
      </c>
      <c r="N159" s="95">
        <f t="shared" si="20"/>
        <v>6487.8814086098164</v>
      </c>
      <c r="O159" s="95">
        <f t="shared" si="21"/>
        <v>12326.974676358652</v>
      </c>
      <c r="P159" s="95">
        <f t="shared" si="22"/>
        <v>667602.99694595009</v>
      </c>
    </row>
    <row r="160" spans="1:16" ht="22.5" x14ac:dyDescent="0.25">
      <c r="A160" s="5">
        <v>154</v>
      </c>
      <c r="B160" s="299">
        <v>22</v>
      </c>
      <c r="C160" s="9" t="s">
        <v>809</v>
      </c>
      <c r="D160" s="6" t="s">
        <v>950</v>
      </c>
      <c r="E160" s="19" t="s">
        <v>1127</v>
      </c>
      <c r="F160" s="20">
        <v>53097495</v>
      </c>
      <c r="G160" s="14">
        <v>44306</v>
      </c>
      <c r="H160" s="18"/>
      <c r="I160" s="237">
        <v>333126.23</v>
      </c>
      <c r="J160" s="237">
        <v>82000</v>
      </c>
      <c r="K160" s="12">
        <v>1705723</v>
      </c>
      <c r="L160" s="77">
        <f t="shared" si="23"/>
        <v>625431.76666666672</v>
      </c>
      <c r="M160" s="95">
        <f t="shared" si="19"/>
        <v>648788.14086098166</v>
      </c>
      <c r="N160" s="95">
        <f t="shared" si="20"/>
        <v>6487.8814086098164</v>
      </c>
      <c r="O160" s="95">
        <f t="shared" si="21"/>
        <v>12326.974676358652</v>
      </c>
      <c r="P160" s="95">
        <f t="shared" si="22"/>
        <v>667602.99694595009</v>
      </c>
    </row>
    <row r="161" spans="1:16" ht="22.5" x14ac:dyDescent="0.25">
      <c r="A161" s="5">
        <v>155</v>
      </c>
      <c r="B161" s="299"/>
      <c r="C161" s="9" t="s">
        <v>809</v>
      </c>
      <c r="D161" s="6" t="s">
        <v>950</v>
      </c>
      <c r="E161" s="19" t="s">
        <v>1128</v>
      </c>
      <c r="F161" s="20">
        <v>52546121</v>
      </c>
      <c r="G161" s="14">
        <v>44306</v>
      </c>
      <c r="H161" s="18"/>
      <c r="I161" s="237">
        <v>333126.23</v>
      </c>
      <c r="J161" s="237">
        <v>82000</v>
      </c>
      <c r="K161" s="12">
        <v>1705723</v>
      </c>
      <c r="L161" s="77">
        <f t="shared" si="23"/>
        <v>625431.76666666672</v>
      </c>
      <c r="M161" s="95">
        <f t="shared" si="19"/>
        <v>648788.14086098166</v>
      </c>
      <c r="N161" s="95">
        <f t="shared" si="20"/>
        <v>6487.8814086098164</v>
      </c>
      <c r="O161" s="95">
        <f t="shared" si="21"/>
        <v>12326.974676358652</v>
      </c>
      <c r="P161" s="95">
        <f t="shared" si="22"/>
        <v>667602.99694595009</v>
      </c>
    </row>
    <row r="162" spans="1:16" ht="22.5" x14ac:dyDescent="0.25">
      <c r="A162" s="5">
        <v>156</v>
      </c>
      <c r="B162" s="301">
        <v>23</v>
      </c>
      <c r="C162" s="8" t="s">
        <v>810</v>
      </c>
      <c r="D162" s="6" t="s">
        <v>950</v>
      </c>
      <c r="E162" s="13" t="s">
        <v>1059</v>
      </c>
      <c r="F162" s="13">
        <v>1026256911</v>
      </c>
      <c r="G162" s="14">
        <v>44306</v>
      </c>
      <c r="H162" s="18"/>
      <c r="I162" s="237">
        <v>333126.23</v>
      </c>
      <c r="J162" s="237">
        <v>82000</v>
      </c>
      <c r="K162" s="12">
        <v>1705723</v>
      </c>
      <c r="L162" s="77">
        <f t="shared" si="23"/>
        <v>625431.76666666672</v>
      </c>
      <c r="M162" s="95">
        <f t="shared" si="19"/>
        <v>648788.14086098166</v>
      </c>
      <c r="N162" s="95">
        <f t="shared" si="20"/>
        <v>6487.8814086098164</v>
      </c>
      <c r="O162" s="95">
        <f t="shared" si="21"/>
        <v>12326.974676358652</v>
      </c>
      <c r="P162" s="95">
        <f t="shared" si="22"/>
        <v>667602.99694595009</v>
      </c>
    </row>
    <row r="163" spans="1:16" ht="22.5" x14ac:dyDescent="0.25">
      <c r="A163" s="5">
        <v>157</v>
      </c>
      <c r="B163" s="303"/>
      <c r="C163" s="8" t="s">
        <v>810</v>
      </c>
      <c r="D163" s="6" t="s">
        <v>950</v>
      </c>
      <c r="E163" s="13" t="s">
        <v>1060</v>
      </c>
      <c r="F163" s="13">
        <v>1033782546</v>
      </c>
      <c r="G163" s="14">
        <v>44306</v>
      </c>
      <c r="H163" s="18"/>
      <c r="I163" s="237">
        <v>333126.23</v>
      </c>
      <c r="J163" s="237">
        <v>82000</v>
      </c>
      <c r="K163" s="12">
        <v>1705723</v>
      </c>
      <c r="L163" s="77">
        <f t="shared" si="23"/>
        <v>625431.76666666672</v>
      </c>
      <c r="M163" s="95">
        <f t="shared" si="19"/>
        <v>648788.14086098166</v>
      </c>
      <c r="N163" s="95">
        <f t="shared" si="20"/>
        <v>6487.8814086098164</v>
      </c>
      <c r="O163" s="95">
        <f t="shared" si="21"/>
        <v>12326.974676358652</v>
      </c>
      <c r="P163" s="95">
        <f t="shared" si="22"/>
        <v>667602.99694595009</v>
      </c>
    </row>
    <row r="164" spans="1:16" ht="22.5" x14ac:dyDescent="0.25">
      <c r="A164" s="5">
        <v>158</v>
      </c>
      <c r="B164" s="303"/>
      <c r="C164" s="8" t="s">
        <v>810</v>
      </c>
      <c r="D164" s="6" t="s">
        <v>950</v>
      </c>
      <c r="E164" s="13" t="s">
        <v>1061</v>
      </c>
      <c r="F164" s="13">
        <v>52730723</v>
      </c>
      <c r="G164" s="14">
        <v>44306</v>
      </c>
      <c r="H164" s="18"/>
      <c r="I164" s="237">
        <v>333126.23</v>
      </c>
      <c r="J164" s="237">
        <v>82000</v>
      </c>
      <c r="K164" s="12">
        <v>1705723</v>
      </c>
      <c r="L164" s="77">
        <f t="shared" si="23"/>
        <v>625431.76666666672</v>
      </c>
      <c r="M164" s="95">
        <f t="shared" si="19"/>
        <v>648788.14086098166</v>
      </c>
      <c r="N164" s="95">
        <f t="shared" si="20"/>
        <v>6487.8814086098164</v>
      </c>
      <c r="O164" s="95">
        <f t="shared" si="21"/>
        <v>12326.974676358652</v>
      </c>
      <c r="P164" s="95">
        <f t="shared" si="22"/>
        <v>667602.99694595009</v>
      </c>
    </row>
    <row r="165" spans="1:16" x14ac:dyDescent="0.25">
      <c r="A165" s="5">
        <v>159</v>
      </c>
      <c r="B165" s="303"/>
      <c r="C165" s="8" t="s">
        <v>810</v>
      </c>
      <c r="D165" s="6" t="s">
        <v>991</v>
      </c>
      <c r="E165" s="13" t="s">
        <v>1062</v>
      </c>
      <c r="F165" s="13">
        <v>80895534</v>
      </c>
      <c r="G165" s="14">
        <v>44306</v>
      </c>
      <c r="H165" s="18"/>
      <c r="I165" s="237">
        <v>333126.23</v>
      </c>
      <c r="J165" s="237">
        <v>82000</v>
      </c>
      <c r="K165" s="12">
        <v>1650451</v>
      </c>
      <c r="L165" s="77">
        <f t="shared" si="23"/>
        <v>605165.3666666667</v>
      </c>
      <c r="M165" s="95">
        <f t="shared" si="19"/>
        <v>627764.90430869954</v>
      </c>
      <c r="N165" s="95">
        <f t="shared" si="20"/>
        <v>6277.6490430869953</v>
      </c>
      <c r="O165" s="95">
        <f t="shared" si="21"/>
        <v>11927.533181865292</v>
      </c>
      <c r="P165" s="95">
        <f t="shared" si="22"/>
        <v>645970.08653365192</v>
      </c>
    </row>
    <row r="166" spans="1:16" ht="22.5" x14ac:dyDescent="0.25">
      <c r="A166" s="5">
        <v>160</v>
      </c>
      <c r="B166" s="303"/>
      <c r="C166" s="8" t="s">
        <v>810</v>
      </c>
      <c r="D166" s="6" t="s">
        <v>950</v>
      </c>
      <c r="E166" s="13" t="s">
        <v>1063</v>
      </c>
      <c r="F166" s="13">
        <v>52546858</v>
      </c>
      <c r="G166" s="14">
        <v>44306</v>
      </c>
      <c r="H166" s="18"/>
      <c r="I166" s="237">
        <v>333126.23</v>
      </c>
      <c r="J166" s="237">
        <v>82000</v>
      </c>
      <c r="K166" s="12">
        <v>1705723</v>
      </c>
      <c r="L166" s="77">
        <f t="shared" si="23"/>
        <v>625431.76666666672</v>
      </c>
      <c r="M166" s="95">
        <f t="shared" si="19"/>
        <v>648788.14086098166</v>
      </c>
      <c r="N166" s="95">
        <f t="shared" si="20"/>
        <v>6487.8814086098164</v>
      </c>
      <c r="O166" s="95">
        <f t="shared" si="21"/>
        <v>12326.974676358652</v>
      </c>
      <c r="P166" s="95">
        <f t="shared" si="22"/>
        <v>667602.99694595009</v>
      </c>
    </row>
    <row r="167" spans="1:16" ht="22.5" x14ac:dyDescent="0.25">
      <c r="A167" s="5">
        <v>161</v>
      </c>
      <c r="B167" s="303"/>
      <c r="C167" s="8" t="s">
        <v>810</v>
      </c>
      <c r="D167" s="6" t="s">
        <v>950</v>
      </c>
      <c r="E167" s="13" t="s">
        <v>1064</v>
      </c>
      <c r="F167" s="13">
        <v>1024548568</v>
      </c>
      <c r="G167" s="14">
        <v>44306</v>
      </c>
      <c r="H167" s="18"/>
      <c r="I167" s="237">
        <v>333126.23</v>
      </c>
      <c r="J167" s="237">
        <v>82000</v>
      </c>
      <c r="K167" s="12">
        <v>1705723</v>
      </c>
      <c r="L167" s="77">
        <f t="shared" si="23"/>
        <v>625431.76666666672</v>
      </c>
      <c r="M167" s="95">
        <f t="shared" si="19"/>
        <v>648788.14086098166</v>
      </c>
      <c r="N167" s="95">
        <f t="shared" si="20"/>
        <v>6487.8814086098164</v>
      </c>
      <c r="O167" s="95">
        <f t="shared" si="21"/>
        <v>12326.974676358652</v>
      </c>
      <c r="P167" s="95">
        <f t="shared" si="22"/>
        <v>667602.99694595009</v>
      </c>
    </row>
    <row r="168" spans="1:16" ht="22.5" x14ac:dyDescent="0.25">
      <c r="A168" s="5">
        <v>162</v>
      </c>
      <c r="B168" s="303"/>
      <c r="C168" s="8" t="s">
        <v>810</v>
      </c>
      <c r="D168" s="6" t="s">
        <v>950</v>
      </c>
      <c r="E168" s="13" t="s">
        <v>1065</v>
      </c>
      <c r="F168" s="13">
        <v>1102863780</v>
      </c>
      <c r="G168" s="14">
        <v>44306</v>
      </c>
      <c r="H168" s="18"/>
      <c r="I168" s="237">
        <v>333126.23</v>
      </c>
      <c r="J168" s="237">
        <v>82000</v>
      </c>
      <c r="K168" s="12">
        <v>1705723</v>
      </c>
      <c r="L168" s="77">
        <f t="shared" si="23"/>
        <v>625431.76666666672</v>
      </c>
      <c r="M168" s="95">
        <f t="shared" si="19"/>
        <v>648788.14086098166</v>
      </c>
      <c r="N168" s="95">
        <f t="shared" si="20"/>
        <v>6487.8814086098164</v>
      </c>
      <c r="O168" s="95">
        <f t="shared" si="21"/>
        <v>12326.974676358652</v>
      </c>
      <c r="P168" s="95">
        <f t="shared" si="22"/>
        <v>667602.99694595009</v>
      </c>
    </row>
    <row r="169" spans="1:16" ht="22.5" x14ac:dyDescent="0.25">
      <c r="A169" s="5">
        <v>163</v>
      </c>
      <c r="B169" s="303"/>
      <c r="C169" s="8" t="s">
        <v>810</v>
      </c>
      <c r="D169" s="6" t="s">
        <v>950</v>
      </c>
      <c r="E169" s="22" t="s">
        <v>1066</v>
      </c>
      <c r="F169" s="13">
        <v>53089461</v>
      </c>
      <c r="G169" s="14">
        <v>44306</v>
      </c>
      <c r="H169" s="18"/>
      <c r="I169" s="237">
        <v>333126.23</v>
      </c>
      <c r="J169" s="237">
        <v>82000</v>
      </c>
      <c r="K169" s="12">
        <v>1705723</v>
      </c>
      <c r="L169" s="77">
        <f t="shared" si="23"/>
        <v>625431.76666666672</v>
      </c>
      <c r="M169" s="95">
        <f t="shared" si="19"/>
        <v>648788.14086098166</v>
      </c>
      <c r="N169" s="95">
        <f t="shared" si="20"/>
        <v>6487.8814086098164</v>
      </c>
      <c r="O169" s="95">
        <f t="shared" si="21"/>
        <v>12326.974676358652</v>
      </c>
      <c r="P169" s="95">
        <f t="shared" si="22"/>
        <v>667602.99694595009</v>
      </c>
    </row>
    <row r="170" spans="1:16" x14ac:dyDescent="0.25">
      <c r="A170" s="5">
        <v>164</v>
      </c>
      <c r="B170" s="303"/>
      <c r="C170" s="8" t="s">
        <v>810</v>
      </c>
      <c r="D170" s="6" t="s">
        <v>982</v>
      </c>
      <c r="E170" s="22" t="s">
        <v>1067</v>
      </c>
      <c r="F170" s="13">
        <v>1000692913</v>
      </c>
      <c r="G170" s="14">
        <v>44306</v>
      </c>
      <c r="H170" s="18"/>
      <c r="I170" s="237">
        <v>333126.23</v>
      </c>
      <c r="J170" s="237">
        <v>82000</v>
      </c>
      <c r="K170" s="12">
        <v>1650451</v>
      </c>
      <c r="L170" s="77">
        <f t="shared" si="23"/>
        <v>605165.3666666667</v>
      </c>
      <c r="M170" s="95">
        <f t="shared" si="19"/>
        <v>627764.90430869954</v>
      </c>
      <c r="N170" s="95">
        <f t="shared" si="20"/>
        <v>6277.6490430869953</v>
      </c>
      <c r="O170" s="95">
        <f t="shared" si="21"/>
        <v>11927.533181865292</v>
      </c>
      <c r="P170" s="95">
        <f t="shared" si="22"/>
        <v>645970.08653365192</v>
      </c>
    </row>
    <row r="171" spans="1:16" x14ac:dyDescent="0.25">
      <c r="A171" s="5">
        <v>165</v>
      </c>
      <c r="B171" s="302"/>
      <c r="C171" s="8" t="s">
        <v>810</v>
      </c>
      <c r="D171" s="6" t="s">
        <v>991</v>
      </c>
      <c r="E171" s="22" t="s">
        <v>1068</v>
      </c>
      <c r="F171" s="13">
        <v>79164398</v>
      </c>
      <c r="G171" s="14">
        <v>44306</v>
      </c>
      <c r="H171" s="18"/>
      <c r="I171" s="237">
        <v>333126.23</v>
      </c>
      <c r="J171" s="237">
        <v>82000</v>
      </c>
      <c r="K171" s="12">
        <v>1650451</v>
      </c>
      <c r="L171" s="77">
        <f t="shared" si="23"/>
        <v>605165.3666666667</v>
      </c>
      <c r="M171" s="95">
        <f t="shared" ref="M171:M184" si="24">+L171*(1+$M$3)</f>
        <v>627764.90430869954</v>
      </c>
      <c r="N171" s="95">
        <f t="shared" ref="N171:N184" si="25">+M171*$N$3</f>
        <v>6277.6490430869953</v>
      </c>
      <c r="O171" s="95">
        <f t="shared" ref="O171:O184" si="26">+M171*$O$2*$O$3</f>
        <v>11927.533181865292</v>
      </c>
      <c r="P171" s="95">
        <f t="shared" ref="P171:P184" si="27">+M171+N171+O171</f>
        <v>645970.08653365192</v>
      </c>
    </row>
    <row r="172" spans="1:16" ht="22.5" x14ac:dyDescent="0.25">
      <c r="A172" s="5">
        <v>166</v>
      </c>
      <c r="B172" s="299">
        <v>24</v>
      </c>
      <c r="C172" s="9" t="s">
        <v>906</v>
      </c>
      <c r="D172" s="6" t="s">
        <v>950</v>
      </c>
      <c r="E172" s="19" t="s">
        <v>1069</v>
      </c>
      <c r="F172" s="20">
        <v>1106453584</v>
      </c>
      <c r="G172" s="14">
        <v>44306</v>
      </c>
      <c r="H172" s="18"/>
      <c r="I172" s="237">
        <v>333126.23</v>
      </c>
      <c r="J172" s="237">
        <v>82000</v>
      </c>
      <c r="K172" s="12">
        <v>1705723</v>
      </c>
      <c r="L172" s="77">
        <f t="shared" si="23"/>
        <v>625431.76666666672</v>
      </c>
      <c r="M172" s="95">
        <f t="shared" si="24"/>
        <v>648788.14086098166</v>
      </c>
      <c r="N172" s="95">
        <f t="shared" si="25"/>
        <v>6487.8814086098164</v>
      </c>
      <c r="O172" s="95">
        <f t="shared" si="26"/>
        <v>12326.974676358652</v>
      </c>
      <c r="P172" s="95">
        <f t="shared" si="27"/>
        <v>667602.99694595009</v>
      </c>
    </row>
    <row r="173" spans="1:16" x14ac:dyDescent="0.25">
      <c r="A173" s="5">
        <v>167</v>
      </c>
      <c r="B173" s="299"/>
      <c r="C173" s="9" t="s">
        <v>906</v>
      </c>
      <c r="D173" s="6" t="s">
        <v>991</v>
      </c>
      <c r="E173" s="19" t="s">
        <v>1070</v>
      </c>
      <c r="F173" s="20">
        <v>1020830893</v>
      </c>
      <c r="G173" s="14">
        <v>44306</v>
      </c>
      <c r="H173" s="18"/>
      <c r="I173" s="237">
        <v>333126.23</v>
      </c>
      <c r="J173" s="237">
        <v>82000</v>
      </c>
      <c r="K173" s="12">
        <v>1650451</v>
      </c>
      <c r="L173" s="77">
        <f t="shared" si="23"/>
        <v>605165.3666666667</v>
      </c>
      <c r="M173" s="95">
        <f t="shared" si="24"/>
        <v>627764.90430869954</v>
      </c>
      <c r="N173" s="95">
        <f t="shared" si="25"/>
        <v>6277.6490430869953</v>
      </c>
      <c r="O173" s="95">
        <f t="shared" si="26"/>
        <v>11927.533181865292</v>
      </c>
      <c r="P173" s="95">
        <f t="shared" si="27"/>
        <v>645970.08653365192</v>
      </c>
    </row>
    <row r="174" spans="1:16" ht="22.5" x14ac:dyDescent="0.25">
      <c r="A174" s="5">
        <v>168</v>
      </c>
      <c r="B174" s="299"/>
      <c r="C174" s="9" t="s">
        <v>906</v>
      </c>
      <c r="D174" s="6" t="s">
        <v>950</v>
      </c>
      <c r="E174" s="19" t="s">
        <v>1071</v>
      </c>
      <c r="F174" s="20">
        <v>52297634</v>
      </c>
      <c r="G174" s="14">
        <v>44306</v>
      </c>
      <c r="H174" s="18"/>
      <c r="I174" s="237">
        <v>333126.23</v>
      </c>
      <c r="J174" s="237">
        <v>82000</v>
      </c>
      <c r="K174" s="12">
        <v>1705723</v>
      </c>
      <c r="L174" s="77">
        <f t="shared" si="23"/>
        <v>625431.76666666672</v>
      </c>
      <c r="M174" s="95">
        <f t="shared" si="24"/>
        <v>648788.14086098166</v>
      </c>
      <c r="N174" s="95">
        <f t="shared" si="25"/>
        <v>6487.8814086098164</v>
      </c>
      <c r="O174" s="95">
        <f t="shared" si="26"/>
        <v>12326.974676358652</v>
      </c>
      <c r="P174" s="95">
        <f t="shared" si="27"/>
        <v>667602.99694595009</v>
      </c>
    </row>
    <row r="175" spans="1:16" ht="22.5" x14ac:dyDescent="0.25">
      <c r="A175" s="5">
        <v>169</v>
      </c>
      <c r="B175" s="299">
        <v>25</v>
      </c>
      <c r="C175" s="9" t="s">
        <v>907</v>
      </c>
      <c r="D175" s="6" t="s">
        <v>950</v>
      </c>
      <c r="E175" s="19" t="s">
        <v>1072</v>
      </c>
      <c r="F175" s="20">
        <v>52219626</v>
      </c>
      <c r="G175" s="14">
        <v>44306</v>
      </c>
      <c r="H175" s="18"/>
      <c r="I175" s="237">
        <v>333126.23</v>
      </c>
      <c r="J175" s="237">
        <v>82000</v>
      </c>
      <c r="K175" s="12">
        <v>1705723</v>
      </c>
      <c r="L175" s="77">
        <f t="shared" si="23"/>
        <v>625431.76666666672</v>
      </c>
      <c r="M175" s="95">
        <f t="shared" si="24"/>
        <v>648788.14086098166</v>
      </c>
      <c r="N175" s="95">
        <f t="shared" si="25"/>
        <v>6487.8814086098164</v>
      </c>
      <c r="O175" s="95">
        <f t="shared" si="26"/>
        <v>12326.974676358652</v>
      </c>
      <c r="P175" s="95">
        <f t="shared" si="27"/>
        <v>667602.99694595009</v>
      </c>
    </row>
    <row r="176" spans="1:16" x14ac:dyDescent="0.25">
      <c r="A176" s="5">
        <v>170</v>
      </c>
      <c r="B176" s="299"/>
      <c r="C176" s="9" t="s">
        <v>907</v>
      </c>
      <c r="D176" s="6" t="s">
        <v>991</v>
      </c>
      <c r="E176" s="19" t="s">
        <v>1073</v>
      </c>
      <c r="F176" s="20">
        <v>80766172</v>
      </c>
      <c r="G176" s="14">
        <v>44306</v>
      </c>
      <c r="H176" s="18"/>
      <c r="I176" s="237">
        <v>333126.23</v>
      </c>
      <c r="J176" s="237">
        <v>82000</v>
      </c>
      <c r="K176" s="12">
        <v>1650451</v>
      </c>
      <c r="L176" s="77">
        <f t="shared" si="23"/>
        <v>605165.3666666667</v>
      </c>
      <c r="M176" s="95">
        <f t="shared" si="24"/>
        <v>627764.90430869954</v>
      </c>
      <c r="N176" s="95">
        <f t="shared" si="25"/>
        <v>6277.6490430869953</v>
      </c>
      <c r="O176" s="95">
        <f t="shared" si="26"/>
        <v>11927.533181865292</v>
      </c>
      <c r="P176" s="95">
        <f t="shared" si="27"/>
        <v>645970.08653365192</v>
      </c>
    </row>
    <row r="177" spans="1:16" ht="22.5" x14ac:dyDescent="0.25">
      <c r="A177" s="5">
        <v>171</v>
      </c>
      <c r="B177" s="301">
        <v>26</v>
      </c>
      <c r="C177" s="9" t="s">
        <v>908</v>
      </c>
      <c r="D177" s="6" t="s">
        <v>950</v>
      </c>
      <c r="E177" s="19" t="s">
        <v>1074</v>
      </c>
      <c r="F177" s="20">
        <v>52856951</v>
      </c>
      <c r="G177" s="14">
        <v>44306</v>
      </c>
      <c r="H177" s="18"/>
      <c r="I177" s="237">
        <v>333126.23</v>
      </c>
      <c r="J177" s="237">
        <v>82000</v>
      </c>
      <c r="K177" s="12">
        <v>1705723</v>
      </c>
      <c r="L177" s="77">
        <f t="shared" si="23"/>
        <v>625431.76666666672</v>
      </c>
      <c r="M177" s="95">
        <f t="shared" si="24"/>
        <v>648788.14086098166</v>
      </c>
      <c r="N177" s="95">
        <f t="shared" si="25"/>
        <v>6487.8814086098164</v>
      </c>
      <c r="O177" s="95">
        <f t="shared" si="26"/>
        <v>12326.974676358652</v>
      </c>
      <c r="P177" s="95">
        <f t="shared" si="27"/>
        <v>667602.99694595009</v>
      </c>
    </row>
    <row r="178" spans="1:16" ht="22.5" x14ac:dyDescent="0.25">
      <c r="A178" s="5">
        <v>172</v>
      </c>
      <c r="B178" s="303"/>
      <c r="C178" s="9" t="s">
        <v>908</v>
      </c>
      <c r="D178" s="6" t="s">
        <v>950</v>
      </c>
      <c r="E178" s="19" t="s">
        <v>1075</v>
      </c>
      <c r="F178" s="20">
        <v>52909498</v>
      </c>
      <c r="G178" s="14">
        <v>44306</v>
      </c>
      <c r="H178" s="18"/>
      <c r="I178" s="237">
        <v>333126.23</v>
      </c>
      <c r="J178" s="237">
        <v>82000</v>
      </c>
      <c r="K178" s="12">
        <v>1705723</v>
      </c>
      <c r="L178" s="77">
        <f t="shared" si="23"/>
        <v>625431.76666666672</v>
      </c>
      <c r="M178" s="95">
        <f t="shared" si="24"/>
        <v>648788.14086098166</v>
      </c>
      <c r="N178" s="95">
        <f t="shared" si="25"/>
        <v>6487.8814086098164</v>
      </c>
      <c r="O178" s="95">
        <f t="shared" si="26"/>
        <v>12326.974676358652</v>
      </c>
      <c r="P178" s="95">
        <f t="shared" si="27"/>
        <v>667602.99694595009</v>
      </c>
    </row>
    <row r="179" spans="1:16" x14ac:dyDescent="0.25">
      <c r="A179" s="5">
        <v>173</v>
      </c>
      <c r="B179" s="302"/>
      <c r="C179" s="9" t="s">
        <v>908</v>
      </c>
      <c r="D179" s="6" t="s">
        <v>991</v>
      </c>
      <c r="E179" s="19" t="s">
        <v>1076</v>
      </c>
      <c r="F179" s="20">
        <v>83252622</v>
      </c>
      <c r="G179" s="14">
        <v>44306</v>
      </c>
      <c r="H179" s="18"/>
      <c r="I179" s="237">
        <v>333126.23</v>
      </c>
      <c r="J179" s="237">
        <v>82000</v>
      </c>
      <c r="K179" s="12">
        <v>1650451</v>
      </c>
      <c r="L179" s="77">
        <f t="shared" si="23"/>
        <v>605165.3666666667</v>
      </c>
      <c r="M179" s="95">
        <f t="shared" si="24"/>
        <v>627764.90430869954</v>
      </c>
      <c r="N179" s="95">
        <f t="shared" si="25"/>
        <v>6277.6490430869953</v>
      </c>
      <c r="O179" s="95">
        <f t="shared" si="26"/>
        <v>11927.533181865292</v>
      </c>
      <c r="P179" s="95">
        <f t="shared" si="27"/>
        <v>645970.08653365192</v>
      </c>
    </row>
    <row r="180" spans="1:16" ht="22.5" x14ac:dyDescent="0.25">
      <c r="A180" s="5">
        <v>174</v>
      </c>
      <c r="B180" s="301">
        <v>27</v>
      </c>
      <c r="C180" s="9" t="s">
        <v>912</v>
      </c>
      <c r="D180" s="6" t="s">
        <v>950</v>
      </c>
      <c r="E180" s="19" t="s">
        <v>1077</v>
      </c>
      <c r="F180" s="20">
        <v>39582655</v>
      </c>
      <c r="G180" s="14">
        <v>44306</v>
      </c>
      <c r="H180" s="18"/>
      <c r="I180" s="237">
        <v>333126.23</v>
      </c>
      <c r="J180" s="237">
        <v>82000</v>
      </c>
      <c r="K180" s="12">
        <v>1705723</v>
      </c>
      <c r="L180" s="77">
        <f t="shared" si="23"/>
        <v>625431.76666666672</v>
      </c>
      <c r="M180" s="95">
        <f t="shared" si="24"/>
        <v>648788.14086098166</v>
      </c>
      <c r="N180" s="95">
        <f t="shared" si="25"/>
        <v>6487.8814086098164</v>
      </c>
      <c r="O180" s="95">
        <f t="shared" si="26"/>
        <v>12326.974676358652</v>
      </c>
      <c r="P180" s="95">
        <f t="shared" si="27"/>
        <v>667602.99694595009</v>
      </c>
    </row>
    <row r="181" spans="1:16" ht="22.5" x14ac:dyDescent="0.25">
      <c r="A181" s="5">
        <v>175</v>
      </c>
      <c r="B181" s="302"/>
      <c r="C181" s="9" t="s">
        <v>912</v>
      </c>
      <c r="D181" s="6" t="s">
        <v>950</v>
      </c>
      <c r="E181" s="19" t="s">
        <v>1078</v>
      </c>
      <c r="F181" s="20">
        <v>52164364</v>
      </c>
      <c r="G181" s="14">
        <v>44306</v>
      </c>
      <c r="H181" s="18"/>
      <c r="I181" s="237">
        <v>333126.23</v>
      </c>
      <c r="J181" s="237">
        <v>82000</v>
      </c>
      <c r="K181" s="12">
        <v>1705723</v>
      </c>
      <c r="L181" s="77">
        <f t="shared" si="23"/>
        <v>625431.76666666672</v>
      </c>
      <c r="M181" s="95">
        <f t="shared" si="24"/>
        <v>648788.14086098166</v>
      </c>
      <c r="N181" s="95">
        <f t="shared" si="25"/>
        <v>6487.8814086098164</v>
      </c>
      <c r="O181" s="95">
        <f t="shared" si="26"/>
        <v>12326.974676358652</v>
      </c>
      <c r="P181" s="95">
        <f t="shared" si="27"/>
        <v>667602.99694595009</v>
      </c>
    </row>
    <row r="182" spans="1:16" x14ac:dyDescent="0.25">
      <c r="A182" s="5">
        <v>176</v>
      </c>
      <c r="B182" s="93" t="s">
        <v>838</v>
      </c>
      <c r="C182" s="7" t="s">
        <v>819</v>
      </c>
      <c r="D182" s="6" t="s">
        <v>1029</v>
      </c>
      <c r="E182" s="19" t="s">
        <v>1129</v>
      </c>
      <c r="F182" s="19">
        <v>53116339</v>
      </c>
      <c r="G182" s="14">
        <v>44306</v>
      </c>
      <c r="H182" s="18"/>
      <c r="I182" s="237">
        <v>366666.7</v>
      </c>
      <c r="J182" s="237">
        <v>82000</v>
      </c>
      <c r="K182" s="12">
        <v>1705723</v>
      </c>
      <c r="L182" s="77">
        <f t="shared" si="23"/>
        <v>625431.76666666672</v>
      </c>
      <c r="M182" s="95">
        <f t="shared" si="24"/>
        <v>648788.14086098166</v>
      </c>
      <c r="N182" s="95">
        <f t="shared" si="25"/>
        <v>6487.8814086098164</v>
      </c>
      <c r="O182" s="95">
        <f t="shared" si="26"/>
        <v>12326.974676358652</v>
      </c>
      <c r="P182" s="95">
        <f t="shared" si="27"/>
        <v>667602.99694595009</v>
      </c>
    </row>
    <row r="183" spans="1:16" x14ac:dyDescent="0.25">
      <c r="A183" s="5">
        <v>177</v>
      </c>
      <c r="B183" s="93" t="s">
        <v>838</v>
      </c>
      <c r="C183" s="6" t="s">
        <v>819</v>
      </c>
      <c r="D183" s="6" t="s">
        <v>1029</v>
      </c>
      <c r="E183" s="19" t="s">
        <v>1131</v>
      </c>
      <c r="F183" s="19">
        <v>1022940407</v>
      </c>
      <c r="G183" s="14">
        <v>44306</v>
      </c>
      <c r="H183" s="18"/>
      <c r="I183" s="237">
        <v>366666.7</v>
      </c>
      <c r="J183" s="237">
        <v>82000</v>
      </c>
      <c r="K183" s="12">
        <v>1705723</v>
      </c>
      <c r="L183" s="77">
        <f t="shared" si="23"/>
        <v>625431.76666666672</v>
      </c>
      <c r="M183" s="95">
        <f t="shared" si="24"/>
        <v>648788.14086098166</v>
      </c>
      <c r="N183" s="95">
        <f t="shared" si="25"/>
        <v>6487.8814086098164</v>
      </c>
      <c r="O183" s="95">
        <f t="shared" si="26"/>
        <v>12326.974676358652</v>
      </c>
      <c r="P183" s="95">
        <f t="shared" si="27"/>
        <v>667602.99694595009</v>
      </c>
    </row>
    <row r="184" spans="1:16" x14ac:dyDescent="0.25">
      <c r="A184" s="5">
        <v>178</v>
      </c>
      <c r="B184" s="93" t="s">
        <v>838</v>
      </c>
      <c r="C184" s="6" t="s">
        <v>819</v>
      </c>
      <c r="D184" s="6" t="s">
        <v>1029</v>
      </c>
      <c r="E184" s="19" t="s">
        <v>1132</v>
      </c>
      <c r="F184" s="19">
        <v>80053200</v>
      </c>
      <c r="G184" s="14">
        <v>44306</v>
      </c>
      <c r="H184" s="18"/>
      <c r="I184" s="237">
        <v>366666.7</v>
      </c>
      <c r="J184" s="237">
        <v>82000</v>
      </c>
      <c r="K184" s="12">
        <v>1705723</v>
      </c>
      <c r="L184" s="77">
        <f t="shared" si="23"/>
        <v>625431.76666666672</v>
      </c>
      <c r="M184" s="95">
        <f t="shared" si="24"/>
        <v>648788.14086098166</v>
      </c>
      <c r="N184" s="95">
        <f t="shared" si="25"/>
        <v>6487.8814086098164</v>
      </c>
      <c r="O184" s="95">
        <f t="shared" si="26"/>
        <v>12326.974676358652</v>
      </c>
      <c r="P184" s="95">
        <f t="shared" si="27"/>
        <v>667602.99694595009</v>
      </c>
    </row>
    <row r="185" spans="1:16" x14ac:dyDescent="0.25">
      <c r="A185" s="5">
        <v>179</v>
      </c>
      <c r="B185" s="117"/>
      <c r="C185" s="117"/>
      <c r="D185" s="117"/>
      <c r="E185" s="117"/>
      <c r="F185" s="117"/>
      <c r="G185" s="117"/>
      <c r="H185" s="117"/>
      <c r="I185" s="117"/>
      <c r="J185" s="117"/>
      <c r="K185" s="117"/>
      <c r="L185" s="97">
        <f>SUM(L4:L184)</f>
        <v>110698896.66666646</v>
      </c>
      <c r="M185" s="98">
        <f>SUM(M4:M184)</f>
        <v>114832880.56586045</v>
      </c>
      <c r="N185" s="98">
        <f>SUM(N4:N184)</f>
        <v>1148328.8056586066</v>
      </c>
      <c r="O185" s="98">
        <f>SUM(O4:O184)</f>
        <v>2181824.7307513566</v>
      </c>
      <c r="P185" s="95">
        <f>+M185+N185+O185</f>
        <v>118163034.10227041</v>
      </c>
    </row>
    <row r="186" spans="1:16" x14ac:dyDescent="0.25">
      <c r="L186" s="36">
        <f>+L185/30*17</f>
        <v>62729374.777777664</v>
      </c>
      <c r="O186" s="37">
        <f>SUM(O4:O184)</f>
        <v>2181824.7307513566</v>
      </c>
    </row>
  </sheetData>
  <autoFilter ref="A3:L186" xr:uid="{00000000-0009-0000-0000-000002000000}"/>
  <mergeCells count="23">
    <mergeCell ref="B180:B181"/>
    <mergeCell ref="B177:B179"/>
    <mergeCell ref="B133:B140"/>
    <mergeCell ref="B162:B171"/>
    <mergeCell ref="B160:B161"/>
    <mergeCell ref="B149:B158"/>
    <mergeCell ref="B141:B148"/>
    <mergeCell ref="B4:B50"/>
    <mergeCell ref="B51:B55"/>
    <mergeCell ref="B56:B73"/>
    <mergeCell ref="B175:B176"/>
    <mergeCell ref="B172:B174"/>
    <mergeCell ref="B76:B82"/>
    <mergeCell ref="B83:B84"/>
    <mergeCell ref="B85:B86"/>
    <mergeCell ref="B87:B90"/>
    <mergeCell ref="B91:B92"/>
    <mergeCell ref="B93:B95"/>
    <mergeCell ref="B96:B99"/>
    <mergeCell ref="B100:B109"/>
    <mergeCell ref="B110:B114"/>
    <mergeCell ref="B115:B126"/>
    <mergeCell ref="B127:B132"/>
  </mergeCells>
  <conditionalFormatting sqref="F39">
    <cfRule type="duplicateValues" dxfId="73" priority="135"/>
  </conditionalFormatting>
  <conditionalFormatting sqref="F33:F34">
    <cfRule type="duplicateValues" dxfId="72" priority="134"/>
  </conditionalFormatting>
  <conditionalFormatting sqref="F14">
    <cfRule type="duplicateValues" dxfId="71" priority="133"/>
  </conditionalFormatting>
  <conditionalFormatting sqref="F18">
    <cfRule type="duplicateValues" dxfId="70" priority="132"/>
  </conditionalFormatting>
  <conditionalFormatting sqref="F10">
    <cfRule type="duplicateValues" dxfId="69" priority="131"/>
  </conditionalFormatting>
  <conditionalFormatting sqref="F12">
    <cfRule type="duplicateValues" dxfId="68" priority="130"/>
  </conditionalFormatting>
  <conditionalFormatting sqref="F19">
    <cfRule type="duplicateValues" dxfId="67" priority="129"/>
  </conditionalFormatting>
  <conditionalFormatting sqref="F15:F16">
    <cfRule type="duplicateValues" dxfId="66" priority="128"/>
  </conditionalFormatting>
  <conditionalFormatting sqref="F17">
    <cfRule type="duplicateValues" dxfId="65" priority="127"/>
  </conditionalFormatting>
  <conditionalFormatting sqref="F9">
    <cfRule type="duplicateValues" dxfId="64" priority="126"/>
  </conditionalFormatting>
  <conditionalFormatting sqref="F38">
    <cfRule type="duplicateValues" dxfId="63" priority="125"/>
  </conditionalFormatting>
  <conditionalFormatting sqref="F35:F37">
    <cfRule type="duplicateValues" dxfId="62" priority="124"/>
  </conditionalFormatting>
  <conditionalFormatting sqref="F11">
    <cfRule type="duplicateValues" dxfId="61" priority="123"/>
  </conditionalFormatting>
  <conditionalFormatting sqref="F32">
    <cfRule type="duplicateValues" dxfId="60" priority="142"/>
  </conditionalFormatting>
  <conditionalFormatting sqref="F42:F44">
    <cfRule type="duplicateValues" dxfId="59" priority="143"/>
  </conditionalFormatting>
  <conditionalFormatting sqref="F30">
    <cfRule type="duplicateValues" dxfId="58" priority="145"/>
  </conditionalFormatting>
  <conditionalFormatting sqref="F31">
    <cfRule type="duplicateValues" dxfId="57" priority="146"/>
  </conditionalFormatting>
  <conditionalFormatting sqref="F7">
    <cfRule type="duplicateValues" dxfId="56" priority="147"/>
  </conditionalFormatting>
  <conditionalFormatting sqref="F8">
    <cfRule type="duplicateValues" dxfId="55" priority="148"/>
  </conditionalFormatting>
  <conditionalFormatting sqref="F20">
    <cfRule type="duplicateValues" dxfId="54" priority="153"/>
  </conditionalFormatting>
  <conditionalFormatting sqref="F5">
    <cfRule type="duplicateValues" dxfId="53" priority="156"/>
  </conditionalFormatting>
  <conditionalFormatting sqref="F6">
    <cfRule type="duplicateValues" dxfId="52" priority="157"/>
  </conditionalFormatting>
  <conditionalFormatting sqref="F21">
    <cfRule type="duplicateValues" dxfId="51" priority="160"/>
  </conditionalFormatting>
  <conditionalFormatting sqref="F22">
    <cfRule type="duplicateValues" dxfId="50" priority="161"/>
  </conditionalFormatting>
  <conditionalFormatting sqref="F23">
    <cfRule type="duplicateValues" dxfId="49" priority="165"/>
  </conditionalFormatting>
  <conditionalFormatting sqref="F13">
    <cfRule type="duplicateValues" dxfId="48" priority="168"/>
  </conditionalFormatting>
  <conditionalFormatting sqref="F25">
    <cfRule type="duplicateValues" dxfId="47" priority="169"/>
  </conditionalFormatting>
  <conditionalFormatting sqref="F40">
    <cfRule type="duplicateValues" dxfId="46" priority="121"/>
  </conditionalFormatting>
  <conditionalFormatting sqref="F26">
    <cfRule type="duplicateValues" dxfId="45" priority="96"/>
  </conditionalFormatting>
  <conditionalFormatting sqref="F51">
    <cfRule type="duplicateValues" dxfId="44" priority="93"/>
  </conditionalFormatting>
  <conditionalFormatting sqref="F56">
    <cfRule type="duplicateValues" dxfId="43" priority="92"/>
  </conditionalFormatting>
  <conditionalFormatting sqref="F61">
    <cfRule type="duplicateValues" dxfId="42" priority="78"/>
  </conditionalFormatting>
  <conditionalFormatting sqref="F69">
    <cfRule type="duplicateValues" dxfId="41" priority="79"/>
  </conditionalFormatting>
  <conditionalFormatting sqref="F72">
    <cfRule type="duplicateValues" dxfId="40" priority="80"/>
  </conditionalFormatting>
  <conditionalFormatting sqref="F58">
    <cfRule type="duplicateValues" dxfId="39" priority="81"/>
  </conditionalFormatting>
  <conditionalFormatting sqref="F59">
    <cfRule type="duplicateValues" dxfId="38" priority="82"/>
  </conditionalFormatting>
  <conditionalFormatting sqref="F60">
    <cfRule type="duplicateValues" dxfId="37" priority="83"/>
  </conditionalFormatting>
  <conditionalFormatting sqref="F64">
    <cfRule type="duplicateValues" dxfId="36" priority="84"/>
  </conditionalFormatting>
  <conditionalFormatting sqref="F57">
    <cfRule type="duplicateValues" dxfId="35" priority="85"/>
  </conditionalFormatting>
  <conditionalFormatting sqref="F65">
    <cfRule type="duplicateValues" dxfId="34" priority="86"/>
  </conditionalFormatting>
  <conditionalFormatting sqref="F66:F67">
    <cfRule type="duplicateValues" dxfId="33" priority="87"/>
  </conditionalFormatting>
  <conditionalFormatting sqref="F73">
    <cfRule type="duplicateValues" dxfId="32" priority="88"/>
  </conditionalFormatting>
  <conditionalFormatting sqref="F68">
    <cfRule type="duplicateValues" dxfId="31" priority="89"/>
  </conditionalFormatting>
  <conditionalFormatting sqref="F71">
    <cfRule type="duplicateValues" dxfId="30" priority="90"/>
  </conditionalFormatting>
  <conditionalFormatting sqref="F70">
    <cfRule type="duplicateValues" dxfId="29" priority="91"/>
  </conditionalFormatting>
  <conditionalFormatting sqref="F79">
    <cfRule type="duplicateValues" dxfId="28" priority="66"/>
  </conditionalFormatting>
  <conditionalFormatting sqref="F78">
    <cfRule type="duplicateValues" dxfId="27" priority="67"/>
  </conditionalFormatting>
  <conditionalFormatting sqref="F80:F81">
    <cfRule type="duplicateValues" dxfId="26" priority="68"/>
  </conditionalFormatting>
  <conditionalFormatting sqref="F77">
    <cfRule type="duplicateValues" dxfId="25" priority="69"/>
  </conditionalFormatting>
  <conditionalFormatting sqref="F86">
    <cfRule type="duplicateValues" dxfId="24" priority="64"/>
  </conditionalFormatting>
  <conditionalFormatting sqref="F85">
    <cfRule type="duplicateValues" dxfId="23" priority="65"/>
  </conditionalFormatting>
  <conditionalFormatting sqref="E92">
    <cfRule type="duplicateValues" dxfId="22" priority="63"/>
  </conditionalFormatting>
  <conditionalFormatting sqref="F147">
    <cfRule type="duplicateValues" dxfId="21" priority="61"/>
  </conditionalFormatting>
  <conditionalFormatting sqref="F141">
    <cfRule type="duplicateValues" dxfId="20" priority="62"/>
  </conditionalFormatting>
  <conditionalFormatting sqref="F150">
    <cfRule type="duplicateValues" dxfId="19" priority="59"/>
  </conditionalFormatting>
  <conditionalFormatting sqref="F157">
    <cfRule type="duplicateValues" dxfId="18" priority="60"/>
  </conditionalFormatting>
  <conditionalFormatting sqref="E156">
    <cfRule type="duplicateValues" dxfId="17" priority="58"/>
  </conditionalFormatting>
  <conditionalFormatting sqref="F159">
    <cfRule type="duplicateValues" dxfId="16" priority="57"/>
  </conditionalFormatting>
  <conditionalFormatting sqref="F84">
    <cfRule type="duplicateValues" dxfId="15" priority="56"/>
  </conditionalFormatting>
  <conditionalFormatting sqref="F100">
    <cfRule type="duplicateValues" dxfId="14" priority="52"/>
  </conditionalFormatting>
  <conditionalFormatting sqref="F109">
    <cfRule type="duplicateValues" dxfId="13" priority="53"/>
  </conditionalFormatting>
  <conditionalFormatting sqref="F140">
    <cfRule type="duplicateValues" dxfId="12" priority="49"/>
  </conditionalFormatting>
  <conditionalFormatting sqref="F131">
    <cfRule type="duplicateValues" dxfId="11" priority="50"/>
  </conditionalFormatting>
  <conditionalFormatting sqref="F133">
    <cfRule type="duplicateValues" dxfId="10" priority="51"/>
  </conditionalFormatting>
  <conditionalFormatting sqref="F158">
    <cfRule type="duplicateValues" dxfId="9" priority="48"/>
  </conditionalFormatting>
  <conditionalFormatting sqref="F171">
    <cfRule type="duplicateValues" dxfId="8" priority="42"/>
  </conditionalFormatting>
  <conditionalFormatting sqref="E168">
    <cfRule type="duplicateValues" dxfId="7" priority="41"/>
  </conditionalFormatting>
  <conditionalFormatting sqref="F169">
    <cfRule type="duplicateValues" dxfId="6" priority="40"/>
  </conditionalFormatting>
  <conditionalFormatting sqref="F4">
    <cfRule type="duplicateValues" dxfId="5" priority="6"/>
  </conditionalFormatting>
  <conditionalFormatting sqref="F29">
    <cfRule type="duplicateValues" dxfId="4" priority="5"/>
  </conditionalFormatting>
  <conditionalFormatting sqref="F74">
    <cfRule type="duplicateValues" dxfId="3" priority="4"/>
  </conditionalFormatting>
  <conditionalFormatting sqref="F45:F50">
    <cfRule type="duplicateValues" dxfId="2" priority="171"/>
  </conditionalFormatting>
  <conditionalFormatting sqref="F170">
    <cfRule type="duplicateValues" dxfId="1" priority="1"/>
  </conditionalFormatting>
  <conditionalFormatting sqref="F75">
    <cfRule type="duplicateValues" dxfId="0" priority="173"/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D11"/>
  <sheetViews>
    <sheetView showGridLines="0" topLeftCell="O1" zoomScale="70" zoomScaleNormal="70" workbookViewId="0">
      <selection activeCell="AD7" sqref="AD7"/>
    </sheetView>
  </sheetViews>
  <sheetFormatPr baseColWidth="10" defaultColWidth="9.7109375" defaultRowHeight="15" x14ac:dyDescent="0.25"/>
  <cols>
    <col min="1" max="1" width="31.42578125" style="25" hidden="1" customWidth="1"/>
    <col min="2" max="2" width="16" style="30" customWidth="1"/>
    <col min="3" max="3" width="16.140625" style="211" customWidth="1"/>
    <col min="4" max="4" width="17.5703125" style="211" customWidth="1"/>
    <col min="5" max="5" width="18.7109375" style="211" customWidth="1"/>
    <col min="6" max="6" width="19.42578125" style="211" bestFit="1" customWidth="1"/>
    <col min="7" max="7" width="21.42578125" style="211" bestFit="1" customWidth="1"/>
    <col min="8" max="8" width="16" style="211" bestFit="1" customWidth="1"/>
    <col min="9" max="9" width="18" style="211" bestFit="1" customWidth="1"/>
    <col min="10" max="10" width="16" style="211" bestFit="1" customWidth="1"/>
    <col min="11" max="11" width="14.42578125" style="212" bestFit="1" customWidth="1"/>
    <col min="12" max="12" width="17.7109375" style="213" bestFit="1" customWidth="1"/>
    <col min="13" max="13" width="16" style="213" bestFit="1" customWidth="1"/>
    <col min="14" max="14" width="19.5703125" style="213" bestFit="1" customWidth="1"/>
    <col min="15" max="15" width="21.5703125" style="213" bestFit="1" customWidth="1"/>
    <col min="16" max="16" width="18.42578125" style="213" bestFit="1" customWidth="1"/>
    <col min="17" max="17" width="15" style="213" bestFit="1" customWidth="1"/>
    <col min="18" max="18" width="17.28515625" style="213" bestFit="1" customWidth="1"/>
    <col min="19" max="19" width="21.42578125" style="213" bestFit="1" customWidth="1"/>
    <col min="20" max="20" width="18.42578125" style="213" bestFit="1" customWidth="1"/>
    <col min="21" max="21" width="15.5703125" style="213" bestFit="1" customWidth="1"/>
    <col min="22" max="23" width="17.7109375" style="213" bestFit="1" customWidth="1"/>
    <col min="24" max="24" width="14.42578125" style="213" bestFit="1" customWidth="1"/>
    <col min="25" max="25" width="24.140625" style="213" bestFit="1" customWidth="1"/>
    <col min="26" max="29" width="15" style="213" customWidth="1"/>
    <col min="30" max="30" width="18.85546875" style="214" customWidth="1"/>
    <col min="31" max="31" width="23.5703125" style="25" customWidth="1"/>
    <col min="32" max="16384" width="9.7109375" style="25"/>
  </cols>
  <sheetData>
    <row r="2" spans="1:30" s="39" customFormat="1" ht="15" customHeight="1" x14ac:dyDescent="0.25">
      <c r="A2" s="304" t="s">
        <v>840</v>
      </c>
      <c r="B2" s="305"/>
      <c r="C2" s="306">
        <v>2021</v>
      </c>
      <c r="D2" s="26" t="s">
        <v>777</v>
      </c>
      <c r="E2" s="26" t="s">
        <v>778</v>
      </c>
      <c r="F2" s="26" t="s">
        <v>779</v>
      </c>
      <c r="G2" s="26" t="s">
        <v>780</v>
      </c>
      <c r="H2" s="26" t="s">
        <v>781</v>
      </c>
      <c r="I2" s="26" t="s">
        <v>782</v>
      </c>
      <c r="J2" s="26" t="s">
        <v>783</v>
      </c>
      <c r="K2" s="26" t="s">
        <v>784</v>
      </c>
      <c r="L2" s="26" t="s">
        <v>785</v>
      </c>
      <c r="M2" s="26" t="s">
        <v>786</v>
      </c>
      <c r="N2" s="26" t="s">
        <v>787</v>
      </c>
      <c r="O2" s="26" t="s">
        <v>788</v>
      </c>
      <c r="P2" s="26" t="s">
        <v>789</v>
      </c>
      <c r="Q2" s="26" t="s">
        <v>790</v>
      </c>
      <c r="R2" s="26" t="s">
        <v>791</v>
      </c>
      <c r="S2" s="26" t="s">
        <v>792</v>
      </c>
      <c r="T2" s="26" t="s">
        <v>793</v>
      </c>
      <c r="U2" s="26" t="s">
        <v>794</v>
      </c>
      <c r="V2" s="26" t="s">
        <v>795</v>
      </c>
      <c r="W2" s="26" t="s">
        <v>796</v>
      </c>
      <c r="X2" s="26" t="s">
        <v>797</v>
      </c>
      <c r="Y2" s="26" t="s">
        <v>798</v>
      </c>
      <c r="Z2" s="26" t="s">
        <v>799</v>
      </c>
      <c r="AA2" s="26" t="s">
        <v>909</v>
      </c>
      <c r="AB2" s="26" t="s">
        <v>910</v>
      </c>
      <c r="AC2" s="26" t="s">
        <v>911</v>
      </c>
      <c r="AD2" s="27"/>
    </row>
    <row r="3" spans="1:30" s="39" customFormat="1" ht="35.25" customHeight="1" x14ac:dyDescent="0.25">
      <c r="A3" s="304"/>
      <c r="B3" s="305"/>
      <c r="C3" s="306"/>
      <c r="D3" s="26" t="s">
        <v>903</v>
      </c>
      <c r="E3" s="26" t="s">
        <v>918</v>
      </c>
      <c r="F3" s="26" t="s">
        <v>800</v>
      </c>
      <c r="G3" s="26" t="s">
        <v>919</v>
      </c>
      <c r="H3" s="26" t="s">
        <v>920</v>
      </c>
      <c r="I3" s="26" t="s">
        <v>801</v>
      </c>
      <c r="J3" s="26" t="s">
        <v>921</v>
      </c>
      <c r="K3" s="143" t="s">
        <v>922</v>
      </c>
      <c r="L3" s="28" t="s">
        <v>923</v>
      </c>
      <c r="M3" s="28" t="s">
        <v>924</v>
      </c>
      <c r="N3" s="28" t="s">
        <v>807</v>
      </c>
      <c r="O3" s="28" t="s">
        <v>925</v>
      </c>
      <c r="P3" s="28" t="s">
        <v>926</v>
      </c>
      <c r="Q3" s="28" t="s">
        <v>927</v>
      </c>
      <c r="R3" s="28" t="s">
        <v>928</v>
      </c>
      <c r="S3" s="28" t="s">
        <v>929</v>
      </c>
      <c r="T3" s="28" t="s">
        <v>930</v>
      </c>
      <c r="U3" s="28" t="s">
        <v>931</v>
      </c>
      <c r="V3" s="28" t="s">
        <v>932</v>
      </c>
      <c r="W3" s="28" t="s">
        <v>933</v>
      </c>
      <c r="X3" s="28" t="s">
        <v>934</v>
      </c>
      <c r="Y3" s="28" t="s">
        <v>935</v>
      </c>
      <c r="Z3" s="28" t="s">
        <v>936</v>
      </c>
      <c r="AA3" s="28" t="s">
        <v>937</v>
      </c>
      <c r="AB3" s="28" t="s">
        <v>938</v>
      </c>
      <c r="AC3" s="28" t="s">
        <v>939</v>
      </c>
      <c r="AD3" s="198" t="s">
        <v>841</v>
      </c>
    </row>
    <row r="4" spans="1:30" ht="57" customHeight="1" x14ac:dyDescent="0.25">
      <c r="A4" s="205" t="s">
        <v>8</v>
      </c>
      <c r="B4" s="143" t="s">
        <v>842</v>
      </c>
      <c r="C4" s="199" t="s">
        <v>843</v>
      </c>
      <c r="D4" s="204">
        <v>31021</v>
      </c>
      <c r="E4" s="204">
        <v>21841</v>
      </c>
      <c r="F4" s="204">
        <v>7246</v>
      </c>
      <c r="G4" s="204">
        <v>464</v>
      </c>
      <c r="H4" s="204">
        <v>4347</v>
      </c>
      <c r="I4" s="204">
        <v>3368</v>
      </c>
      <c r="J4" s="204">
        <v>2505</v>
      </c>
      <c r="K4" s="204">
        <v>2019</v>
      </c>
      <c r="L4" s="204">
        <v>2505</v>
      </c>
      <c r="M4" s="204">
        <v>3761</v>
      </c>
      <c r="N4" s="204">
        <v>3097</v>
      </c>
      <c r="O4" s="204">
        <v>100</v>
      </c>
      <c r="P4" s="204">
        <v>235</v>
      </c>
      <c r="Q4" s="204">
        <v>272</v>
      </c>
      <c r="R4" s="204">
        <v>375</v>
      </c>
      <c r="S4" s="204">
        <v>758</v>
      </c>
      <c r="T4" s="204">
        <v>1000</v>
      </c>
      <c r="U4" s="204">
        <v>16500</v>
      </c>
      <c r="V4" s="204">
        <v>4051</v>
      </c>
      <c r="W4" s="204">
        <v>1200</v>
      </c>
      <c r="X4" s="204">
        <v>485</v>
      </c>
      <c r="Y4" s="204">
        <v>600</v>
      </c>
      <c r="Z4" s="204">
        <v>1371</v>
      </c>
      <c r="AA4" s="204">
        <v>421</v>
      </c>
      <c r="AB4" s="204">
        <v>281</v>
      </c>
      <c r="AC4" s="204">
        <v>256</v>
      </c>
      <c r="AD4" s="206">
        <f>SUM(D4:AC4)</f>
        <v>110079</v>
      </c>
    </row>
    <row r="5" spans="1:30" ht="78.75" customHeight="1" x14ac:dyDescent="0.25">
      <c r="A5" s="205" t="s">
        <v>8</v>
      </c>
      <c r="B5" s="143" t="s">
        <v>844</v>
      </c>
      <c r="C5" s="199"/>
      <c r="D5" s="44"/>
      <c r="E5" s="44"/>
      <c r="F5" s="42"/>
      <c r="G5" s="29"/>
      <c r="H5" s="44"/>
      <c r="I5" s="44"/>
      <c r="J5" s="44"/>
      <c r="K5" s="44"/>
      <c r="L5" s="44"/>
      <c r="M5" s="44"/>
      <c r="N5" s="44"/>
      <c r="O5" s="44"/>
      <c r="P5" s="44"/>
      <c r="Q5" s="42"/>
      <c r="R5" s="44"/>
      <c r="S5" s="44"/>
      <c r="T5" s="44"/>
      <c r="U5" s="42"/>
      <c r="V5" s="44"/>
      <c r="W5" s="42"/>
      <c r="X5" s="42"/>
      <c r="Y5" s="44"/>
      <c r="Z5" s="42"/>
      <c r="AA5" s="42"/>
      <c r="AB5" s="42"/>
      <c r="AC5" s="42"/>
      <c r="AD5" s="207"/>
    </row>
    <row r="6" spans="1:30" ht="78.75" customHeight="1" x14ac:dyDescent="0.25">
      <c r="A6" s="205"/>
      <c r="B6" s="143" t="s">
        <v>845</v>
      </c>
      <c r="C6" s="200"/>
      <c r="D6" s="194"/>
      <c r="E6" s="195"/>
      <c r="F6" s="196"/>
      <c r="G6" s="194"/>
      <c r="H6" s="195"/>
      <c r="I6" s="195"/>
      <c r="J6" s="195"/>
      <c r="K6" s="195"/>
      <c r="L6" s="196"/>
      <c r="M6" s="195"/>
      <c r="N6" s="195"/>
      <c r="O6" s="195"/>
      <c r="P6" s="195"/>
      <c r="Q6" s="197"/>
      <c r="R6" s="195"/>
      <c r="S6" s="195"/>
      <c r="T6" s="195"/>
      <c r="U6" s="195"/>
      <c r="V6" s="195"/>
      <c r="W6" s="195"/>
      <c r="X6" s="195"/>
      <c r="Y6" s="195"/>
      <c r="Z6" s="196"/>
      <c r="AA6" s="196"/>
      <c r="AB6" s="196"/>
      <c r="AC6" s="196"/>
      <c r="AD6" s="207">
        <f t="shared" ref="AD6:AD11" si="0">SUM(D6:Z6)</f>
        <v>0</v>
      </c>
    </row>
    <row r="7" spans="1:30" ht="57" customHeight="1" x14ac:dyDescent="0.25">
      <c r="A7" s="205" t="s">
        <v>14</v>
      </c>
      <c r="B7" s="143" t="s">
        <v>846</v>
      </c>
      <c r="C7" s="201">
        <v>16.8</v>
      </c>
      <c r="D7" s="29">
        <f>+D4*$C$7*D6</f>
        <v>0</v>
      </c>
      <c r="E7" s="29">
        <f>+E4*$C$7*E6</f>
        <v>0</v>
      </c>
      <c r="F7" s="29">
        <f>+F4*$C$7*F6</f>
        <v>0</v>
      </c>
      <c r="G7" s="29">
        <f t="shared" ref="G7:AC7" si="1">+G4*$C$7*G6</f>
        <v>0</v>
      </c>
      <c r="H7" s="29">
        <f t="shared" si="1"/>
        <v>0</v>
      </c>
      <c r="I7" s="29">
        <f t="shared" si="1"/>
        <v>0</v>
      </c>
      <c r="J7" s="43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29">
        <f t="shared" si="1"/>
        <v>0</v>
      </c>
      <c r="R7" s="29">
        <f t="shared" si="1"/>
        <v>0</v>
      </c>
      <c r="S7" s="29">
        <f t="shared" si="1"/>
        <v>0</v>
      </c>
      <c r="T7" s="29">
        <f t="shared" si="1"/>
        <v>0</v>
      </c>
      <c r="U7" s="29">
        <f t="shared" si="1"/>
        <v>0</v>
      </c>
      <c r="V7" s="29">
        <f t="shared" si="1"/>
        <v>0</v>
      </c>
      <c r="W7" s="29">
        <f t="shared" si="1"/>
        <v>0</v>
      </c>
      <c r="X7" s="29">
        <f t="shared" si="1"/>
        <v>0</v>
      </c>
      <c r="Y7" s="29">
        <f t="shared" si="1"/>
        <v>0</v>
      </c>
      <c r="Z7" s="29">
        <f t="shared" si="1"/>
        <v>0</v>
      </c>
      <c r="AA7" s="29">
        <f>+AA4*$C$7*AA6</f>
        <v>0</v>
      </c>
      <c r="AB7" s="29">
        <f>+AB4*$C$7*AB6</f>
        <v>0</v>
      </c>
      <c r="AC7" s="29">
        <f t="shared" si="1"/>
        <v>0</v>
      </c>
      <c r="AD7" s="208">
        <f t="shared" si="0"/>
        <v>0</v>
      </c>
    </row>
    <row r="8" spans="1:30" s="210" customFormat="1" ht="57" customHeight="1" x14ac:dyDescent="0.25">
      <c r="A8" s="209"/>
      <c r="B8" s="218" t="s">
        <v>829</v>
      </c>
      <c r="C8" s="215">
        <v>3.7344400203392802E-2</v>
      </c>
      <c r="D8" s="202">
        <f>+D7*(1+$C$8)</f>
        <v>0</v>
      </c>
      <c r="E8" s="202">
        <f t="shared" ref="E8:AC8" si="2">+E7*(1+$C$8)</f>
        <v>0</v>
      </c>
      <c r="F8" s="202">
        <f t="shared" si="2"/>
        <v>0</v>
      </c>
      <c r="G8" s="202">
        <f t="shared" si="2"/>
        <v>0</v>
      </c>
      <c r="H8" s="202">
        <f t="shared" si="2"/>
        <v>0</v>
      </c>
      <c r="I8" s="202">
        <f t="shared" si="2"/>
        <v>0</v>
      </c>
      <c r="J8" s="202">
        <f t="shared" si="2"/>
        <v>0</v>
      </c>
      <c r="K8" s="202">
        <f t="shared" si="2"/>
        <v>0</v>
      </c>
      <c r="L8" s="202">
        <f t="shared" si="2"/>
        <v>0</v>
      </c>
      <c r="M8" s="202">
        <f t="shared" si="2"/>
        <v>0</v>
      </c>
      <c r="N8" s="202">
        <f t="shared" si="2"/>
        <v>0</v>
      </c>
      <c r="O8" s="202">
        <f t="shared" si="2"/>
        <v>0</v>
      </c>
      <c r="P8" s="202">
        <f t="shared" si="2"/>
        <v>0</v>
      </c>
      <c r="Q8" s="202">
        <f t="shared" si="2"/>
        <v>0</v>
      </c>
      <c r="R8" s="202">
        <f t="shared" si="2"/>
        <v>0</v>
      </c>
      <c r="S8" s="202">
        <f t="shared" si="2"/>
        <v>0</v>
      </c>
      <c r="T8" s="202">
        <f t="shared" si="2"/>
        <v>0</v>
      </c>
      <c r="U8" s="202">
        <f t="shared" si="2"/>
        <v>0</v>
      </c>
      <c r="V8" s="202">
        <f t="shared" si="2"/>
        <v>0</v>
      </c>
      <c r="W8" s="202">
        <f t="shared" si="2"/>
        <v>0</v>
      </c>
      <c r="X8" s="202">
        <f t="shared" si="2"/>
        <v>0</v>
      </c>
      <c r="Y8" s="202">
        <f t="shared" si="2"/>
        <v>0</v>
      </c>
      <c r="Z8" s="202">
        <f t="shared" si="2"/>
        <v>0</v>
      </c>
      <c r="AA8" s="202">
        <f t="shared" si="2"/>
        <v>0</v>
      </c>
      <c r="AB8" s="202">
        <f t="shared" si="2"/>
        <v>0</v>
      </c>
      <c r="AC8" s="202">
        <f t="shared" si="2"/>
        <v>0</v>
      </c>
      <c r="AD8" s="208">
        <f t="shared" si="0"/>
        <v>0</v>
      </c>
    </row>
    <row r="9" spans="1:30" s="210" customFormat="1" ht="57" customHeight="1" x14ac:dyDescent="0.25">
      <c r="A9" s="209"/>
      <c r="B9" s="75"/>
      <c r="C9" s="219" t="s">
        <v>834</v>
      </c>
      <c r="D9" s="202">
        <f>+D8*0.01</f>
        <v>0</v>
      </c>
      <c r="E9" s="202">
        <f t="shared" ref="E9:AC9" si="3">+E8*0.01</f>
        <v>0</v>
      </c>
      <c r="F9" s="202">
        <f t="shared" si="3"/>
        <v>0</v>
      </c>
      <c r="G9" s="202">
        <f t="shared" si="3"/>
        <v>0</v>
      </c>
      <c r="H9" s="202">
        <f t="shared" si="3"/>
        <v>0</v>
      </c>
      <c r="I9" s="202">
        <f t="shared" si="3"/>
        <v>0</v>
      </c>
      <c r="J9" s="202">
        <f t="shared" si="3"/>
        <v>0</v>
      </c>
      <c r="K9" s="202">
        <f t="shared" si="3"/>
        <v>0</v>
      </c>
      <c r="L9" s="202">
        <f t="shared" si="3"/>
        <v>0</v>
      </c>
      <c r="M9" s="202">
        <f t="shared" si="3"/>
        <v>0</v>
      </c>
      <c r="N9" s="202">
        <f t="shared" si="3"/>
        <v>0</v>
      </c>
      <c r="O9" s="202">
        <f t="shared" si="3"/>
        <v>0</v>
      </c>
      <c r="P9" s="202">
        <f t="shared" si="3"/>
        <v>0</v>
      </c>
      <c r="Q9" s="202">
        <f t="shared" si="3"/>
        <v>0</v>
      </c>
      <c r="R9" s="202">
        <f t="shared" si="3"/>
        <v>0</v>
      </c>
      <c r="S9" s="202">
        <f t="shared" si="3"/>
        <v>0</v>
      </c>
      <c r="T9" s="202">
        <f t="shared" si="3"/>
        <v>0</v>
      </c>
      <c r="U9" s="202">
        <f t="shared" si="3"/>
        <v>0</v>
      </c>
      <c r="V9" s="202">
        <f t="shared" si="3"/>
        <v>0</v>
      </c>
      <c r="W9" s="202">
        <f t="shared" si="3"/>
        <v>0</v>
      </c>
      <c r="X9" s="202">
        <f t="shared" si="3"/>
        <v>0</v>
      </c>
      <c r="Y9" s="202">
        <f t="shared" si="3"/>
        <v>0</v>
      </c>
      <c r="Z9" s="202">
        <f t="shared" si="3"/>
        <v>0</v>
      </c>
      <c r="AA9" s="202">
        <f t="shared" si="3"/>
        <v>0</v>
      </c>
      <c r="AB9" s="202">
        <f t="shared" si="3"/>
        <v>0</v>
      </c>
      <c r="AC9" s="202">
        <f t="shared" si="3"/>
        <v>0</v>
      </c>
      <c r="AD9" s="208">
        <f t="shared" si="0"/>
        <v>0</v>
      </c>
    </row>
    <row r="10" spans="1:30" s="210" customFormat="1" ht="57" customHeight="1" x14ac:dyDescent="0.25">
      <c r="A10" s="209"/>
      <c r="B10" s="75"/>
      <c r="C10" s="219" t="s">
        <v>833</v>
      </c>
      <c r="D10" s="202">
        <f>+D8*0.1*0.19</f>
        <v>0</v>
      </c>
      <c r="E10" s="202">
        <f t="shared" ref="E10:AC10" si="4">+E8*0.1*0.19</f>
        <v>0</v>
      </c>
      <c r="F10" s="202">
        <f t="shared" si="4"/>
        <v>0</v>
      </c>
      <c r="G10" s="202">
        <f t="shared" si="4"/>
        <v>0</v>
      </c>
      <c r="H10" s="202">
        <f t="shared" si="4"/>
        <v>0</v>
      </c>
      <c r="I10" s="202">
        <f t="shared" si="4"/>
        <v>0</v>
      </c>
      <c r="J10" s="202">
        <f t="shared" si="4"/>
        <v>0</v>
      </c>
      <c r="K10" s="202">
        <f t="shared" si="4"/>
        <v>0</v>
      </c>
      <c r="L10" s="202">
        <f t="shared" si="4"/>
        <v>0</v>
      </c>
      <c r="M10" s="202">
        <f t="shared" si="4"/>
        <v>0</v>
      </c>
      <c r="N10" s="202">
        <f t="shared" si="4"/>
        <v>0</v>
      </c>
      <c r="O10" s="202">
        <f t="shared" si="4"/>
        <v>0</v>
      </c>
      <c r="P10" s="202">
        <f t="shared" si="4"/>
        <v>0</v>
      </c>
      <c r="Q10" s="202">
        <f t="shared" si="4"/>
        <v>0</v>
      </c>
      <c r="R10" s="202">
        <f t="shared" si="4"/>
        <v>0</v>
      </c>
      <c r="S10" s="202">
        <f t="shared" si="4"/>
        <v>0</v>
      </c>
      <c r="T10" s="202">
        <f t="shared" si="4"/>
        <v>0</v>
      </c>
      <c r="U10" s="202">
        <f t="shared" si="4"/>
        <v>0</v>
      </c>
      <c r="V10" s="202">
        <f t="shared" si="4"/>
        <v>0</v>
      </c>
      <c r="W10" s="202">
        <f t="shared" si="4"/>
        <v>0</v>
      </c>
      <c r="X10" s="202">
        <f t="shared" si="4"/>
        <v>0</v>
      </c>
      <c r="Y10" s="202">
        <f t="shared" si="4"/>
        <v>0</v>
      </c>
      <c r="Z10" s="202">
        <f t="shared" si="4"/>
        <v>0</v>
      </c>
      <c r="AA10" s="202">
        <f t="shared" si="4"/>
        <v>0</v>
      </c>
      <c r="AB10" s="202">
        <f t="shared" si="4"/>
        <v>0</v>
      </c>
      <c r="AC10" s="202">
        <f t="shared" si="4"/>
        <v>0</v>
      </c>
      <c r="AD10" s="208">
        <f t="shared" si="0"/>
        <v>0</v>
      </c>
    </row>
    <row r="11" spans="1:30" s="210" customFormat="1" ht="57" customHeight="1" x14ac:dyDescent="0.25">
      <c r="A11" s="209"/>
      <c r="B11" s="75"/>
      <c r="C11" s="219" t="s">
        <v>828</v>
      </c>
      <c r="D11" s="203">
        <f>+D8+D9+D10</f>
        <v>0</v>
      </c>
      <c r="E11" s="203">
        <f t="shared" ref="E11:Z11" si="5">+E8+E9+E10</f>
        <v>0</v>
      </c>
      <c r="F11" s="203">
        <f t="shared" si="5"/>
        <v>0</v>
      </c>
      <c r="G11" s="203">
        <f t="shared" si="5"/>
        <v>0</v>
      </c>
      <c r="H11" s="203">
        <f t="shared" si="5"/>
        <v>0</v>
      </c>
      <c r="I11" s="203">
        <f t="shared" si="5"/>
        <v>0</v>
      </c>
      <c r="J11" s="203">
        <f t="shared" si="5"/>
        <v>0</v>
      </c>
      <c r="K11" s="203">
        <f t="shared" si="5"/>
        <v>0</v>
      </c>
      <c r="L11" s="203">
        <f t="shared" si="5"/>
        <v>0</v>
      </c>
      <c r="M11" s="203">
        <f t="shared" si="5"/>
        <v>0</v>
      </c>
      <c r="N11" s="203">
        <f t="shared" si="5"/>
        <v>0</v>
      </c>
      <c r="O11" s="203">
        <f t="shared" si="5"/>
        <v>0</v>
      </c>
      <c r="P11" s="203">
        <f t="shared" si="5"/>
        <v>0</v>
      </c>
      <c r="Q11" s="203">
        <f t="shared" si="5"/>
        <v>0</v>
      </c>
      <c r="R11" s="203">
        <f t="shared" si="5"/>
        <v>0</v>
      </c>
      <c r="S11" s="203">
        <f t="shared" si="5"/>
        <v>0</v>
      </c>
      <c r="T11" s="203">
        <f t="shared" si="5"/>
        <v>0</v>
      </c>
      <c r="U11" s="203">
        <f t="shared" si="5"/>
        <v>0</v>
      </c>
      <c r="V11" s="203">
        <f t="shared" si="5"/>
        <v>0</v>
      </c>
      <c r="W11" s="203">
        <f t="shared" si="5"/>
        <v>0</v>
      </c>
      <c r="X11" s="203">
        <f t="shared" si="5"/>
        <v>0</v>
      </c>
      <c r="Y11" s="203">
        <f t="shared" si="5"/>
        <v>0</v>
      </c>
      <c r="Z11" s="203">
        <f t="shared" si="5"/>
        <v>0</v>
      </c>
      <c r="AA11" s="203"/>
      <c r="AB11" s="203"/>
      <c r="AC11" s="203"/>
      <c r="AD11" s="208">
        <f t="shared" si="0"/>
        <v>0</v>
      </c>
    </row>
  </sheetData>
  <autoFilter ref="A2:AD7" xr:uid="{00000000-0009-0000-0000-000003000000}"/>
  <mergeCells count="3">
    <mergeCell ref="A2:A3"/>
    <mergeCell ref="B2:B3"/>
    <mergeCell ref="C2:C3"/>
  </mergeCells>
  <pageMargins left="0.7" right="0.7" top="0.75" bottom="0.75" header="0.3" footer="0.3"/>
  <pageSetup orientation="portrait" horizontalDpi="4294967295" verticalDpi="4294967295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3"/>
  <sheetViews>
    <sheetView tabSelected="1" zoomScale="80" zoomScaleNormal="80" workbookViewId="0">
      <selection activeCell="B8" sqref="B8"/>
    </sheetView>
  </sheetViews>
  <sheetFormatPr baseColWidth="10" defaultRowHeight="15" x14ac:dyDescent="0.25"/>
  <cols>
    <col min="1" max="1" width="33.140625" style="39" customWidth="1"/>
    <col min="2" max="2" width="21.7109375" style="39" customWidth="1"/>
    <col min="3" max="3" width="18" style="49" customWidth="1"/>
    <col min="4" max="4" width="29.5703125" style="48" customWidth="1"/>
    <col min="5" max="5" width="15.140625" style="48" customWidth="1"/>
    <col min="6" max="6" width="16" style="48" bestFit="1" customWidth="1"/>
    <col min="7" max="7" width="18.140625" style="48" customWidth="1"/>
    <col min="8" max="8" width="18.85546875" style="48" bestFit="1" customWidth="1"/>
    <col min="9" max="9" width="18.85546875" style="39" customWidth="1"/>
    <col min="10" max="10" width="13" style="39" bestFit="1" customWidth="1"/>
    <col min="11" max="12" width="15.140625" style="39" bestFit="1" customWidth="1"/>
    <col min="13" max="13" width="17.140625" style="40" customWidth="1"/>
    <col min="14" max="16" width="11.42578125" style="40"/>
    <col min="17" max="16384" width="11.42578125" style="39"/>
  </cols>
  <sheetData>
    <row r="1" spans="1:17" x14ac:dyDescent="0.25">
      <c r="E1" s="89">
        <v>0.01</v>
      </c>
      <c r="F1" s="89">
        <v>0.1</v>
      </c>
      <c r="M1" s="120"/>
      <c r="N1" s="120"/>
      <c r="O1" s="120"/>
      <c r="P1" s="120"/>
      <c r="Q1" s="121"/>
    </row>
    <row r="2" spans="1:17" ht="30" x14ac:dyDescent="0.25">
      <c r="A2" s="46" t="s">
        <v>915</v>
      </c>
      <c r="B2" s="47"/>
      <c r="C2" s="45" t="s">
        <v>847</v>
      </c>
      <c r="E2" s="69" t="s">
        <v>834</v>
      </c>
      <c r="F2" s="69" t="s">
        <v>833</v>
      </c>
      <c r="G2" s="69" t="s">
        <v>828</v>
      </c>
      <c r="I2" s="90"/>
      <c r="M2" s="120"/>
      <c r="N2" s="120"/>
      <c r="O2" s="122"/>
      <c r="P2" s="120"/>
      <c r="Q2" s="121"/>
    </row>
    <row r="3" spans="1:17" x14ac:dyDescent="0.25">
      <c r="A3" s="32" t="s">
        <v>830</v>
      </c>
      <c r="B3" s="62">
        <f>+PERSONAL!L185+HE!I56</f>
        <v>111046688.86118722</v>
      </c>
      <c r="C3" s="62">
        <f>B3*(1+$J$4)</f>
        <v>115193660.85128103</v>
      </c>
      <c r="E3" s="62">
        <f>C3*1%</f>
        <v>1151936.6085128104</v>
      </c>
      <c r="F3" s="70">
        <f>C3*0.1*0.19</f>
        <v>2188679.5561743397</v>
      </c>
      <c r="G3" s="88">
        <f>C3+E3+F3</f>
        <v>118534277.01596817</v>
      </c>
      <c r="H3" s="73"/>
      <c r="I3" s="50"/>
      <c r="K3" s="51"/>
      <c r="L3" s="51"/>
      <c r="M3" s="123"/>
      <c r="N3" s="120"/>
      <c r="O3" s="122"/>
      <c r="P3" s="120"/>
      <c r="Q3" s="121"/>
    </row>
    <row r="4" spans="1:17" x14ac:dyDescent="0.25">
      <c r="A4" s="33" t="s">
        <v>831</v>
      </c>
      <c r="B4" s="62">
        <f>+INSUMOS!BP5</f>
        <v>9359859.1999999974</v>
      </c>
      <c r="C4" s="62">
        <f>B4*(1+$J$4)</f>
        <v>9709397.5278122034</v>
      </c>
      <c r="D4" s="190"/>
      <c r="E4" s="62">
        <f>C4*1%</f>
        <v>97093.97527812203</v>
      </c>
      <c r="F4" s="70">
        <f>C4*0.1*0.19</f>
        <v>184478.55302843187</v>
      </c>
      <c r="G4" s="74">
        <f>C4+E4+F4</f>
        <v>9990970.0561187584</v>
      </c>
      <c r="I4" s="52" t="s">
        <v>829</v>
      </c>
      <c r="J4" s="53">
        <v>3.7344400203392802E-2</v>
      </c>
      <c r="K4" s="51"/>
      <c r="L4" s="51"/>
      <c r="M4" s="124"/>
      <c r="N4" s="120"/>
      <c r="O4" s="122"/>
      <c r="P4" s="120"/>
      <c r="Q4" s="121"/>
    </row>
    <row r="5" spans="1:17" x14ac:dyDescent="0.25">
      <c r="A5" s="34" t="s">
        <v>839</v>
      </c>
      <c r="B5" s="62">
        <f>+MAQUINARIA!BP5</f>
        <v>712525.54666666663</v>
      </c>
      <c r="C5" s="62">
        <f>B5*(1+$J$4)</f>
        <v>739134.3858365278</v>
      </c>
      <c r="E5" s="62">
        <f>C5*1%</f>
        <v>7391.3438583652778</v>
      </c>
      <c r="F5" s="70">
        <f>C5*0.1*0.19</f>
        <v>14043.553330894028</v>
      </c>
      <c r="G5" s="74">
        <f>C5+E5+F5</f>
        <v>760569.2830257871</v>
      </c>
      <c r="H5" s="91"/>
      <c r="I5" s="115"/>
      <c r="K5" s="51"/>
      <c r="L5" s="51"/>
      <c r="M5" s="123"/>
      <c r="N5" s="120"/>
      <c r="O5" s="122"/>
      <c r="P5" s="120"/>
      <c r="Q5" s="121"/>
    </row>
    <row r="6" spans="1:17" ht="37.5" customHeight="1" x14ac:dyDescent="0.25">
      <c r="A6" s="35" t="s">
        <v>905</v>
      </c>
      <c r="B6" s="62">
        <f>+'FUMIGACION ABR'!AD7</f>
        <v>0</v>
      </c>
      <c r="C6" s="62">
        <f>B6*(1+$J$4)</f>
        <v>0</v>
      </c>
      <c r="E6" s="62">
        <f>C6*1%</f>
        <v>0</v>
      </c>
      <c r="F6" s="70">
        <f>C6*0.1*0.19</f>
        <v>0</v>
      </c>
      <c r="G6" s="71">
        <f>C6+E6+F6</f>
        <v>0</v>
      </c>
      <c r="H6" s="73"/>
      <c r="I6" s="115"/>
      <c r="K6" s="51"/>
      <c r="L6" s="51"/>
      <c r="M6" s="123"/>
      <c r="N6" s="120"/>
      <c r="O6" s="122"/>
      <c r="P6" s="120"/>
      <c r="Q6" s="121"/>
    </row>
    <row r="7" spans="1:17" ht="29.25" customHeight="1" x14ac:dyDescent="0.25">
      <c r="A7" s="60" t="s">
        <v>835</v>
      </c>
      <c r="B7" s="63">
        <f>SUM(B3:B6)</f>
        <v>121119073.60785389</v>
      </c>
      <c r="C7" s="63">
        <f>SUM(C3:C6)</f>
        <v>125642192.76492976</v>
      </c>
      <c r="D7" s="48" t="s">
        <v>848</v>
      </c>
      <c r="E7" s="110">
        <f>SUM(E3:E6)</f>
        <v>1256421.9276492978</v>
      </c>
      <c r="F7" s="111">
        <f>SUM(F3:F6)</f>
        <v>2387201.6625336655</v>
      </c>
      <c r="G7" s="112">
        <f>+ROUND((G3+G4+G5+G6),0)</f>
        <v>129285816</v>
      </c>
      <c r="H7" s="73"/>
      <c r="I7" s="50"/>
      <c r="J7" s="55"/>
      <c r="K7" s="56"/>
      <c r="L7" s="55"/>
      <c r="M7" s="120"/>
      <c r="N7" s="120"/>
      <c r="O7" s="120"/>
      <c r="P7" s="120"/>
      <c r="Q7" s="121"/>
    </row>
    <row r="8" spans="1:17" x14ac:dyDescent="0.25">
      <c r="A8" s="31" t="s">
        <v>832</v>
      </c>
      <c r="B8" s="64">
        <f>(B7)*J4</f>
        <v>4523119.1570758866</v>
      </c>
      <c r="G8" s="113"/>
      <c r="I8" s="50"/>
      <c r="J8" s="55"/>
      <c r="K8" s="57"/>
      <c r="L8" s="55"/>
      <c r="M8" s="120"/>
      <c r="N8" s="120"/>
      <c r="O8" s="120"/>
      <c r="P8" s="120"/>
      <c r="Q8" s="121"/>
    </row>
    <row r="9" spans="1:17" ht="28.5" customHeight="1" x14ac:dyDescent="0.25">
      <c r="A9" s="35" t="s">
        <v>836</v>
      </c>
      <c r="B9" s="65">
        <f>B7+B8</f>
        <v>125642192.76492977</v>
      </c>
      <c r="C9" s="65">
        <f>C7+C8</f>
        <v>125642192.76492976</v>
      </c>
      <c r="D9" s="72" t="s">
        <v>848</v>
      </c>
      <c r="E9" s="85"/>
      <c r="G9" s="73"/>
      <c r="I9" s="114"/>
      <c r="J9" s="58"/>
      <c r="K9" s="59"/>
      <c r="L9" s="55"/>
    </row>
    <row r="10" spans="1:17" x14ac:dyDescent="0.25">
      <c r="A10" s="31" t="s">
        <v>834</v>
      </c>
      <c r="B10" s="66">
        <f>(B9)*1%</f>
        <v>1256421.9276492978</v>
      </c>
      <c r="C10" s="62">
        <f>(C9)*0.01</f>
        <v>1256421.9276492975</v>
      </c>
      <c r="E10" s="86"/>
      <c r="G10" s="91"/>
      <c r="J10" s="55"/>
      <c r="K10" s="55"/>
      <c r="L10" s="55"/>
    </row>
    <row r="11" spans="1:17" x14ac:dyDescent="0.25">
      <c r="A11" s="31" t="s">
        <v>833</v>
      </c>
      <c r="B11" s="66">
        <f>((B9)*10%*19%)</f>
        <v>2387201.6625336655</v>
      </c>
      <c r="C11" s="62">
        <f>((C9)*0.1*0.19)</f>
        <v>2387201.6625336655</v>
      </c>
      <c r="E11" s="86"/>
      <c r="G11" s="73"/>
      <c r="J11" s="55"/>
      <c r="K11" s="55"/>
      <c r="L11" s="55"/>
    </row>
    <row r="12" spans="1:17" x14ac:dyDescent="0.25">
      <c r="A12" s="38" t="s">
        <v>837</v>
      </c>
      <c r="B12" s="67">
        <f>+B9+B10+B11</f>
        <v>129285816.35511275</v>
      </c>
      <c r="C12" s="68">
        <f>SUM(C9:C11)</f>
        <v>129285816.35511273</v>
      </c>
      <c r="E12" s="87"/>
      <c r="G12" s="109"/>
    </row>
    <row r="13" spans="1:17" x14ac:dyDescent="0.25">
      <c r="G13" s="73"/>
    </row>
    <row r="14" spans="1:17" x14ac:dyDescent="0.25">
      <c r="D14" s="119"/>
      <c r="F14" s="119"/>
    </row>
    <row r="15" spans="1:17" x14ac:dyDescent="0.25">
      <c r="D15" s="119"/>
      <c r="F15" s="119"/>
    </row>
    <row r="16" spans="1:17" x14ac:dyDescent="0.25">
      <c r="D16" s="119"/>
      <c r="F16" s="119"/>
    </row>
    <row r="17" spans="4:6" x14ac:dyDescent="0.25">
      <c r="D17" s="119"/>
      <c r="F17" s="119"/>
    </row>
    <row r="18" spans="4:6" x14ac:dyDescent="0.25">
      <c r="D18" s="119"/>
      <c r="F18" s="119"/>
    </row>
    <row r="19" spans="4:6" x14ac:dyDescent="0.25">
      <c r="D19" s="119"/>
      <c r="F19" s="119"/>
    </row>
    <row r="20" spans="4:6" x14ac:dyDescent="0.25">
      <c r="D20" s="73"/>
    </row>
    <row r="29" spans="4:6" x14ac:dyDescent="0.25">
      <c r="E29" s="238"/>
    </row>
    <row r="33" spans="6:6" x14ac:dyDescent="0.25">
      <c r="F33" s="239"/>
    </row>
  </sheetData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6"/>
  <sheetViews>
    <sheetView workbookViewId="0">
      <pane xSplit="3" topLeftCell="L1" activePane="topRight" state="frozen"/>
      <selection pane="topRight" activeCell="S1" sqref="S1"/>
    </sheetView>
  </sheetViews>
  <sheetFormatPr baseColWidth="10" defaultRowHeight="15" x14ac:dyDescent="0.25"/>
  <cols>
    <col min="1" max="1" width="11.7109375" style="79" bestFit="1" customWidth="1"/>
    <col min="2" max="2" width="21" style="80" bestFit="1" customWidth="1"/>
    <col min="3" max="3" width="26" style="79" customWidth="1"/>
    <col min="4" max="4" width="22.28515625" style="83" bestFit="1" customWidth="1"/>
    <col min="5" max="17" width="22.28515625" style="79" bestFit="1" customWidth="1"/>
    <col min="18" max="18" width="22.28515625" style="79" customWidth="1"/>
    <col min="19" max="19" width="22.28515625" style="79" bestFit="1" customWidth="1"/>
    <col min="20" max="16384" width="11.42578125" style="79"/>
  </cols>
  <sheetData>
    <row r="1" spans="1:19" x14ac:dyDescent="0.25">
      <c r="C1" s="79">
        <f>SUM(C5:C29)</f>
        <v>0</v>
      </c>
      <c r="D1" s="79">
        <f t="shared" ref="D1:R1" si="0">SUM(D5:D29)</f>
        <v>4558061</v>
      </c>
      <c r="E1" s="79">
        <f t="shared" si="0"/>
        <v>11523</v>
      </c>
      <c r="F1" s="79">
        <f t="shared" si="0"/>
        <v>80472</v>
      </c>
      <c r="G1" s="79">
        <f t="shared" si="0"/>
        <v>3052031</v>
      </c>
      <c r="H1" s="79">
        <f t="shared" si="0"/>
        <v>0</v>
      </c>
      <c r="I1" s="79">
        <f t="shared" si="0"/>
        <v>7209</v>
      </c>
      <c r="J1" s="79">
        <f t="shared" si="0"/>
        <v>1677565</v>
      </c>
      <c r="K1" s="79">
        <f t="shared" si="0"/>
        <v>601834</v>
      </c>
      <c r="L1" s="79">
        <f t="shared" si="0"/>
        <v>0</v>
      </c>
      <c r="M1" s="79">
        <f t="shared" si="0"/>
        <v>0</v>
      </c>
      <c r="N1" s="79">
        <f t="shared" si="0"/>
        <v>0</v>
      </c>
      <c r="O1" s="79">
        <f t="shared" si="0"/>
        <v>2275</v>
      </c>
      <c r="P1" s="79">
        <f t="shared" si="0"/>
        <v>453857</v>
      </c>
      <c r="Q1" s="79">
        <f t="shared" si="0"/>
        <v>299081</v>
      </c>
      <c r="R1" s="79">
        <f t="shared" si="0"/>
        <v>118541908</v>
      </c>
      <c r="S1" s="125">
        <f>SUM(C1:R1)</f>
        <v>129285816</v>
      </c>
    </row>
    <row r="2" spans="1:19" x14ac:dyDescent="0.25">
      <c r="C2" s="79" t="s">
        <v>860</v>
      </c>
      <c r="D2" s="81" t="s">
        <v>861</v>
      </c>
      <c r="E2" s="81" t="s">
        <v>862</v>
      </c>
      <c r="F2" s="81" t="s">
        <v>863</v>
      </c>
      <c r="G2" s="81" t="s">
        <v>864</v>
      </c>
      <c r="H2" s="81" t="s">
        <v>865</v>
      </c>
      <c r="I2" s="81" t="s">
        <v>866</v>
      </c>
      <c r="J2" s="81" t="s">
        <v>867</v>
      </c>
      <c r="K2" s="81" t="s">
        <v>868</v>
      </c>
      <c r="L2" s="81" t="s">
        <v>869</v>
      </c>
      <c r="M2" s="81" t="s">
        <v>870</v>
      </c>
      <c r="N2" s="81" t="s">
        <v>871</v>
      </c>
      <c r="O2" s="81" t="s">
        <v>872</v>
      </c>
      <c r="P2" s="81" t="s">
        <v>873</v>
      </c>
      <c r="Q2" s="81" t="s">
        <v>874</v>
      </c>
      <c r="R2" s="81" t="s">
        <v>875</v>
      </c>
      <c r="S2" s="81" t="s">
        <v>876</v>
      </c>
    </row>
    <row r="3" spans="1:19" s="128" customFormat="1" x14ac:dyDescent="0.25">
      <c r="A3" s="82"/>
      <c r="B3" s="82"/>
      <c r="C3" s="82" t="s">
        <v>877</v>
      </c>
      <c r="D3" s="136" t="s">
        <v>878</v>
      </c>
      <c r="E3" s="137" t="s">
        <v>879</v>
      </c>
      <c r="F3" s="137" t="s">
        <v>880</v>
      </c>
      <c r="G3" s="137" t="s">
        <v>881</v>
      </c>
      <c r="H3" s="137" t="s">
        <v>882</v>
      </c>
      <c r="I3" s="137" t="s">
        <v>883</v>
      </c>
      <c r="J3" s="137" t="s">
        <v>884</v>
      </c>
      <c r="K3" s="137" t="s">
        <v>885</v>
      </c>
      <c r="L3" s="137" t="s">
        <v>886</v>
      </c>
      <c r="M3" s="137" t="s">
        <v>887</v>
      </c>
      <c r="N3" s="137" t="s">
        <v>888</v>
      </c>
      <c r="O3" s="137" t="s">
        <v>889</v>
      </c>
      <c r="P3" s="137" t="s">
        <v>890</v>
      </c>
      <c r="Q3" s="137" t="s">
        <v>890</v>
      </c>
      <c r="R3" s="137" t="s">
        <v>891</v>
      </c>
      <c r="S3" s="137"/>
    </row>
    <row r="4" spans="1:19" s="128" customFormat="1" ht="75" x14ac:dyDescent="0.25">
      <c r="A4" s="82" t="s">
        <v>859</v>
      </c>
      <c r="B4" s="82"/>
      <c r="C4" s="82" t="s">
        <v>892</v>
      </c>
      <c r="D4" s="138" t="s">
        <v>893</v>
      </c>
      <c r="E4" s="244" t="s">
        <v>894</v>
      </c>
      <c r="F4" s="244" t="s">
        <v>895</v>
      </c>
      <c r="G4" s="244" t="s">
        <v>855</v>
      </c>
      <c r="H4" s="244" t="s">
        <v>851</v>
      </c>
      <c r="I4" s="244" t="s">
        <v>850</v>
      </c>
      <c r="J4" s="244" t="s">
        <v>896</v>
      </c>
      <c r="K4" s="244" t="s">
        <v>854</v>
      </c>
      <c r="L4" s="244" t="s">
        <v>856</v>
      </c>
      <c r="M4" s="244" t="s">
        <v>897</v>
      </c>
      <c r="N4" s="244" t="s">
        <v>898</v>
      </c>
      <c r="O4" s="244" t="s">
        <v>899</v>
      </c>
      <c r="P4" s="244" t="s">
        <v>900</v>
      </c>
      <c r="Q4" s="244" t="s">
        <v>901</v>
      </c>
      <c r="R4" s="244" t="s">
        <v>902</v>
      </c>
      <c r="S4" s="244"/>
    </row>
    <row r="5" spans="1:19" s="128" customFormat="1" x14ac:dyDescent="0.25">
      <c r="A5" s="310">
        <v>4233100</v>
      </c>
      <c r="B5" s="311" t="s">
        <v>903</v>
      </c>
      <c r="C5" s="311">
        <v>0</v>
      </c>
      <c r="D5" s="312">
        <v>4017669</v>
      </c>
      <c r="E5" s="311">
        <v>0</v>
      </c>
      <c r="F5" s="311">
        <v>0</v>
      </c>
      <c r="G5" s="311">
        <v>2320331</v>
      </c>
      <c r="H5" s="311">
        <v>0</v>
      </c>
      <c r="I5" s="311">
        <v>0</v>
      </c>
      <c r="J5" s="311">
        <v>778590</v>
      </c>
      <c r="K5" s="311">
        <v>534397</v>
      </c>
      <c r="L5" s="311">
        <v>0</v>
      </c>
      <c r="M5" s="311">
        <v>0</v>
      </c>
      <c r="N5" s="311">
        <v>0</v>
      </c>
      <c r="O5" s="311">
        <v>0</v>
      </c>
      <c r="P5" s="311">
        <v>170068</v>
      </c>
      <c r="Q5" s="311">
        <v>12727</v>
      </c>
      <c r="R5" s="313">
        <v>34374127</v>
      </c>
      <c r="S5" s="313">
        <v>42207909</v>
      </c>
    </row>
    <row r="6" spans="1:19" s="128" customFormat="1" ht="15.75" x14ac:dyDescent="0.25">
      <c r="A6" s="309">
        <v>4213000</v>
      </c>
      <c r="B6" s="134" t="s">
        <v>918</v>
      </c>
      <c r="C6" s="129">
        <v>0</v>
      </c>
      <c r="D6" s="84">
        <v>0</v>
      </c>
      <c r="E6" s="84">
        <v>0</v>
      </c>
      <c r="F6" s="84">
        <v>0</v>
      </c>
      <c r="G6" s="84">
        <v>0</v>
      </c>
      <c r="H6" s="84">
        <v>0</v>
      </c>
      <c r="I6" s="84">
        <v>0</v>
      </c>
      <c r="J6" s="84">
        <v>389295</v>
      </c>
      <c r="K6" s="131">
        <v>0</v>
      </c>
      <c r="L6" s="107">
        <v>0</v>
      </c>
      <c r="M6" s="84">
        <v>0</v>
      </c>
      <c r="N6" s="84">
        <v>0</v>
      </c>
      <c r="O6" s="84">
        <v>0</v>
      </c>
      <c r="P6" s="84">
        <v>20470</v>
      </c>
      <c r="Q6" s="84">
        <v>16129</v>
      </c>
      <c r="R6" s="84">
        <v>11513076</v>
      </c>
      <c r="S6" s="84">
        <v>11938970</v>
      </c>
    </row>
    <row r="7" spans="1:19" s="128" customFormat="1" ht="15.75" x14ac:dyDescent="0.25">
      <c r="A7" s="309">
        <v>4211200</v>
      </c>
      <c r="B7" s="135" t="s">
        <v>800</v>
      </c>
      <c r="C7" s="127">
        <v>0</v>
      </c>
      <c r="D7" s="84">
        <v>0</v>
      </c>
      <c r="E7" s="84">
        <v>0</v>
      </c>
      <c r="F7" s="84">
        <v>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3412</v>
      </c>
      <c r="Q7" s="84">
        <v>54958</v>
      </c>
      <c r="R7" s="84">
        <v>3236024</v>
      </c>
      <c r="S7" s="84">
        <v>3294394</v>
      </c>
    </row>
    <row r="8" spans="1:19" s="128" customFormat="1" x14ac:dyDescent="0.25">
      <c r="A8" s="309">
        <v>4120008</v>
      </c>
      <c r="B8" s="133" t="s">
        <v>919</v>
      </c>
      <c r="C8" s="127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7476</v>
      </c>
      <c r="Q8" s="84">
        <v>700</v>
      </c>
      <c r="R8" s="84">
        <v>667602</v>
      </c>
      <c r="S8" s="84">
        <v>675778</v>
      </c>
    </row>
    <row r="9" spans="1:19" s="128" customFormat="1" ht="15.75" x14ac:dyDescent="0.25">
      <c r="A9" s="309">
        <v>4222119</v>
      </c>
      <c r="B9" s="135" t="s">
        <v>920</v>
      </c>
      <c r="C9" s="127">
        <v>0</v>
      </c>
      <c r="D9" s="84">
        <v>0</v>
      </c>
      <c r="E9" s="84">
        <v>0</v>
      </c>
      <c r="F9" s="84">
        <v>0</v>
      </c>
      <c r="G9" s="84">
        <v>566334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18925</v>
      </c>
      <c r="Q9" s="84">
        <v>11342</v>
      </c>
      <c r="R9" s="84">
        <v>7946337</v>
      </c>
      <c r="S9" s="84">
        <v>8542938</v>
      </c>
    </row>
    <row r="10" spans="1:19" s="128" customFormat="1" x14ac:dyDescent="0.25">
      <c r="A10" s="309">
        <v>4222120</v>
      </c>
      <c r="B10" s="133" t="s">
        <v>801</v>
      </c>
      <c r="C10" s="127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14861</v>
      </c>
      <c r="Q10" s="84">
        <v>12868</v>
      </c>
      <c r="R10" s="84">
        <v>6632764</v>
      </c>
      <c r="S10" s="84">
        <v>6660493</v>
      </c>
    </row>
    <row r="11" spans="1:19" s="128" customFormat="1" ht="15.75" x14ac:dyDescent="0.25">
      <c r="A11" s="309">
        <v>4222122</v>
      </c>
      <c r="B11" s="135" t="s">
        <v>921</v>
      </c>
      <c r="C11" s="127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14861</v>
      </c>
      <c r="Q11" s="84">
        <v>11435</v>
      </c>
      <c r="R11" s="84">
        <v>5297558</v>
      </c>
      <c r="S11" s="84">
        <v>5323854</v>
      </c>
    </row>
    <row r="12" spans="1:19" s="128" customFormat="1" ht="15.75" x14ac:dyDescent="0.25">
      <c r="A12" s="309">
        <v>4222125</v>
      </c>
      <c r="B12" s="135" t="s">
        <v>922</v>
      </c>
      <c r="C12" s="129">
        <v>0</v>
      </c>
      <c r="D12" s="139">
        <v>202897</v>
      </c>
      <c r="E12" s="139">
        <v>11523</v>
      </c>
      <c r="F12" s="139">
        <v>8188</v>
      </c>
      <c r="G12" s="139">
        <v>93199</v>
      </c>
      <c r="H12" s="139">
        <v>0</v>
      </c>
      <c r="I12" s="139">
        <v>7209</v>
      </c>
      <c r="J12" s="139">
        <v>30209</v>
      </c>
      <c r="K12" s="139">
        <v>32804</v>
      </c>
      <c r="L12" s="139">
        <v>0</v>
      </c>
      <c r="M12" s="139">
        <v>0</v>
      </c>
      <c r="N12" s="139">
        <v>0</v>
      </c>
      <c r="O12" s="139">
        <v>2275</v>
      </c>
      <c r="P12" s="139">
        <v>14861</v>
      </c>
      <c r="Q12" s="139">
        <v>7310</v>
      </c>
      <c r="R12" s="139">
        <v>3316382</v>
      </c>
      <c r="S12" s="139">
        <v>3726857</v>
      </c>
    </row>
    <row r="13" spans="1:19" s="128" customFormat="1" ht="15.75" x14ac:dyDescent="0.25">
      <c r="A13" s="309">
        <v>4222124</v>
      </c>
      <c r="B13" s="135" t="s">
        <v>923</v>
      </c>
      <c r="C13" s="127">
        <v>0</v>
      </c>
      <c r="D13" s="84">
        <v>337495</v>
      </c>
      <c r="E13" s="84">
        <v>0</v>
      </c>
      <c r="F13" s="84">
        <v>72284</v>
      </c>
      <c r="G13" s="84">
        <v>72167</v>
      </c>
      <c r="H13" s="84">
        <v>0</v>
      </c>
      <c r="I13" s="84">
        <v>0</v>
      </c>
      <c r="J13" s="84">
        <v>479471</v>
      </c>
      <c r="K13" s="84">
        <v>34633</v>
      </c>
      <c r="L13" s="84">
        <v>0</v>
      </c>
      <c r="M13" s="84">
        <v>0</v>
      </c>
      <c r="N13" s="84">
        <v>0</v>
      </c>
      <c r="O13" s="84">
        <v>0</v>
      </c>
      <c r="P13" s="84">
        <v>14861</v>
      </c>
      <c r="Q13" s="84">
        <v>11342</v>
      </c>
      <c r="R13" s="84">
        <v>5297558</v>
      </c>
      <c r="S13" s="84">
        <v>6319811</v>
      </c>
    </row>
    <row r="14" spans="1:19" s="128" customFormat="1" ht="15.75" x14ac:dyDescent="0.25">
      <c r="A14" s="309">
        <v>4222138</v>
      </c>
      <c r="B14" s="135" t="s">
        <v>924</v>
      </c>
      <c r="C14" s="127">
        <v>0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8128</v>
      </c>
      <c r="Q14" s="84">
        <v>0</v>
      </c>
      <c r="R14" s="84">
        <v>5297558</v>
      </c>
      <c r="S14" s="84">
        <v>5305686</v>
      </c>
    </row>
    <row r="15" spans="1:19" s="128" customFormat="1" ht="15.75" x14ac:dyDescent="0.25">
      <c r="A15" s="309">
        <v>4222121</v>
      </c>
      <c r="B15" s="135" t="s">
        <v>807</v>
      </c>
      <c r="C15" s="127">
        <v>0</v>
      </c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32856</v>
      </c>
      <c r="Q15" s="84">
        <v>11342</v>
      </c>
      <c r="R15" s="84">
        <v>6632764</v>
      </c>
      <c r="S15" s="84">
        <v>6676962</v>
      </c>
    </row>
    <row r="16" spans="1:19" s="128" customFormat="1" ht="15.75" x14ac:dyDescent="0.25">
      <c r="A16" s="309">
        <v>4222135</v>
      </c>
      <c r="B16" s="135" t="s">
        <v>925</v>
      </c>
      <c r="C16" s="127">
        <v>0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34183</v>
      </c>
      <c r="Q16" s="84">
        <v>7838</v>
      </c>
      <c r="R16" s="84">
        <v>1335206</v>
      </c>
      <c r="S16" s="84">
        <v>1377227</v>
      </c>
    </row>
    <row r="17" spans="1:19" s="128" customFormat="1" ht="15.75" x14ac:dyDescent="0.25">
      <c r="A17" s="309">
        <v>4222102</v>
      </c>
      <c r="B17" s="135" t="s">
        <v>926</v>
      </c>
      <c r="C17" s="127">
        <v>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2032</v>
      </c>
      <c r="Q17" s="84">
        <v>4741</v>
      </c>
      <c r="R17" s="84">
        <v>1313573</v>
      </c>
      <c r="S17" s="84">
        <v>1320346</v>
      </c>
    </row>
    <row r="18" spans="1:19" s="128" customFormat="1" ht="15.75" x14ac:dyDescent="0.25">
      <c r="A18" s="309">
        <v>4222104</v>
      </c>
      <c r="B18" s="135" t="s">
        <v>927</v>
      </c>
      <c r="C18" s="127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4">
        <v>1916</v>
      </c>
      <c r="Q18" s="84">
        <v>471</v>
      </c>
      <c r="R18" s="84">
        <v>1981176</v>
      </c>
      <c r="S18" s="84">
        <v>1983563</v>
      </c>
    </row>
    <row r="19" spans="1:19" s="128" customFormat="1" ht="15.75" x14ac:dyDescent="0.25">
      <c r="A19" s="309">
        <v>4222113</v>
      </c>
      <c r="B19" s="135" t="s">
        <v>928</v>
      </c>
      <c r="C19" s="127">
        <v>0</v>
      </c>
      <c r="D19" s="84">
        <v>0</v>
      </c>
      <c r="E19" s="84">
        <v>0</v>
      </c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4">
        <v>2032</v>
      </c>
      <c r="Q19" s="84">
        <v>4741</v>
      </c>
      <c r="R19" s="84">
        <v>1981176</v>
      </c>
      <c r="S19" s="84">
        <v>1987949</v>
      </c>
    </row>
    <row r="20" spans="1:19" s="128" customFormat="1" ht="15.75" x14ac:dyDescent="0.25">
      <c r="A20" s="309">
        <v>4222126</v>
      </c>
      <c r="B20" s="135" t="s">
        <v>929</v>
      </c>
      <c r="C20" s="127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4">
        <v>14861</v>
      </c>
      <c r="Q20" s="84">
        <v>7310</v>
      </c>
      <c r="R20" s="84">
        <v>3962352</v>
      </c>
      <c r="S20" s="84">
        <v>3984523</v>
      </c>
    </row>
    <row r="21" spans="1:19" s="128" customFormat="1" ht="15.75" x14ac:dyDescent="0.25">
      <c r="A21" s="309">
        <v>4222127</v>
      </c>
      <c r="B21" s="135" t="s">
        <v>930</v>
      </c>
      <c r="C21" s="127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12828</v>
      </c>
      <c r="Q21" s="84">
        <v>7076</v>
      </c>
      <c r="R21" s="84">
        <v>667603</v>
      </c>
      <c r="S21" s="84">
        <v>687507</v>
      </c>
    </row>
    <row r="22" spans="1:19" s="128" customFormat="1" ht="15.75" x14ac:dyDescent="0.25">
      <c r="A22" s="309">
        <v>4120003</v>
      </c>
      <c r="B22" s="135" t="s">
        <v>931</v>
      </c>
      <c r="C22" s="127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14473</v>
      </c>
      <c r="Q22" s="84">
        <v>10236</v>
      </c>
      <c r="R22" s="84">
        <v>4629955</v>
      </c>
      <c r="S22" s="84">
        <v>4654664</v>
      </c>
    </row>
    <row r="23" spans="1:19" s="128" customFormat="1" ht="15.75" x14ac:dyDescent="0.25">
      <c r="A23" s="309">
        <v>4120002</v>
      </c>
      <c r="B23" s="135" t="s">
        <v>932</v>
      </c>
      <c r="C23" s="127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2032</v>
      </c>
      <c r="Q23" s="84">
        <v>4645</v>
      </c>
      <c r="R23" s="84">
        <v>2648779</v>
      </c>
      <c r="S23" s="84">
        <v>2655456</v>
      </c>
    </row>
    <row r="24" spans="1:19" s="128" customFormat="1" x14ac:dyDescent="0.25">
      <c r="A24" s="309">
        <v>4120005</v>
      </c>
      <c r="B24" s="133" t="s">
        <v>933</v>
      </c>
      <c r="C24" s="127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23625</v>
      </c>
      <c r="Q24" s="84">
        <v>44311</v>
      </c>
      <c r="R24" s="84">
        <v>2002809</v>
      </c>
      <c r="S24" s="84">
        <v>2070745</v>
      </c>
    </row>
    <row r="25" spans="1:19" s="128" customFormat="1" x14ac:dyDescent="0.25">
      <c r="A25" s="309">
        <v>4120001</v>
      </c>
      <c r="B25" s="133" t="s">
        <v>934</v>
      </c>
      <c r="C25" s="127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3412</v>
      </c>
      <c r="Q25" s="84">
        <v>3519</v>
      </c>
      <c r="R25" s="84">
        <v>1153132</v>
      </c>
      <c r="S25" s="84">
        <v>1160063</v>
      </c>
    </row>
    <row r="26" spans="1:19" s="128" customFormat="1" ht="15.75" x14ac:dyDescent="0.25">
      <c r="A26" s="309">
        <v>4120004</v>
      </c>
      <c r="B26" s="135" t="s">
        <v>935</v>
      </c>
      <c r="C26" s="127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2032</v>
      </c>
      <c r="Q26" s="84">
        <v>14163</v>
      </c>
      <c r="R26" s="84">
        <v>1335206</v>
      </c>
      <c r="S26" s="84">
        <v>1351401</v>
      </c>
    </row>
    <row r="27" spans="1:19" s="128" customFormat="1" ht="15.75" x14ac:dyDescent="0.25">
      <c r="A27" s="309">
        <v>4120010</v>
      </c>
      <c r="B27" s="135" t="s">
        <v>936</v>
      </c>
      <c r="C27" s="127">
        <v>0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2032</v>
      </c>
      <c r="Q27" s="84">
        <v>31015</v>
      </c>
      <c r="R27" s="84">
        <v>2648779</v>
      </c>
      <c r="S27" s="84">
        <v>2681826</v>
      </c>
    </row>
    <row r="28" spans="1:19" s="128" customFormat="1" x14ac:dyDescent="0.25">
      <c r="A28" s="309">
        <v>4120007</v>
      </c>
      <c r="B28" s="133" t="s">
        <v>937</v>
      </c>
      <c r="C28" s="127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14208</v>
      </c>
      <c r="Q28" s="84">
        <v>8162</v>
      </c>
      <c r="R28" s="84">
        <v>1335206</v>
      </c>
      <c r="S28" s="84">
        <v>1357576</v>
      </c>
    </row>
    <row r="29" spans="1:19" s="128" customFormat="1" x14ac:dyDescent="0.25">
      <c r="A29" s="126"/>
      <c r="B29" s="133" t="s">
        <v>939</v>
      </c>
      <c r="C29" s="130">
        <v>0</v>
      </c>
      <c r="D29" s="84">
        <v>0</v>
      </c>
      <c r="E29" s="84">
        <v>0</v>
      </c>
      <c r="F29" s="84">
        <v>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3412</v>
      </c>
      <c r="Q29" s="84">
        <v>700</v>
      </c>
      <c r="R29" s="84">
        <v>1335206</v>
      </c>
      <c r="S29" s="84">
        <v>1339318</v>
      </c>
    </row>
    <row r="30" spans="1:19" x14ac:dyDescent="0.25">
      <c r="C30" s="54"/>
      <c r="D30" s="54"/>
      <c r="E30" s="54"/>
    </row>
    <row r="31" spans="1:19" x14ac:dyDescent="0.25">
      <c r="C31" s="54"/>
      <c r="D31" s="54"/>
      <c r="E31" s="54"/>
    </row>
    <row r="32" spans="1:19" x14ac:dyDescent="0.25">
      <c r="C32" s="54"/>
      <c r="D32" s="54"/>
      <c r="E32" s="54"/>
    </row>
    <row r="33" spans="3:22" x14ac:dyDescent="0.25">
      <c r="C33" s="54"/>
      <c r="D33" s="54"/>
      <c r="E33" s="54"/>
    </row>
    <row r="34" spans="3:22" x14ac:dyDescent="0.25">
      <c r="C34" s="54"/>
      <c r="D34" s="54"/>
      <c r="E34" s="54"/>
    </row>
    <row r="35" spans="3:22" x14ac:dyDescent="0.25">
      <c r="C35" s="54"/>
      <c r="D35" s="54"/>
      <c r="E35" s="54"/>
    </row>
    <row r="36" spans="3:22" x14ac:dyDescent="0.25">
      <c r="C36" s="54"/>
      <c r="D36" s="54"/>
      <c r="E36" s="54"/>
    </row>
    <row r="37" spans="3:22" x14ac:dyDescent="0.25">
      <c r="C37" s="54"/>
      <c r="D37" s="54"/>
      <c r="E37" s="54"/>
    </row>
    <row r="38" spans="3:22" x14ac:dyDescent="0.25">
      <c r="C38" s="54"/>
      <c r="D38" s="54"/>
      <c r="E38" s="54"/>
    </row>
    <row r="39" spans="3:22" x14ac:dyDescent="0.25">
      <c r="C39" s="54"/>
      <c r="D39" s="54"/>
      <c r="E39" s="54"/>
    </row>
    <row r="40" spans="3:22" x14ac:dyDescent="0.25">
      <c r="C40" s="54"/>
      <c r="D40" s="54"/>
      <c r="E40" s="54"/>
    </row>
    <row r="41" spans="3:22" x14ac:dyDescent="0.25">
      <c r="D41" s="54"/>
    </row>
    <row r="42" spans="3:22" x14ac:dyDescent="0.25">
      <c r="D42" s="54"/>
    </row>
    <row r="43" spans="3:22" x14ac:dyDescent="0.25">
      <c r="D43" s="54"/>
    </row>
    <row r="44" spans="3:22" x14ac:dyDescent="0.25">
      <c r="D44" s="54"/>
    </row>
    <row r="46" spans="3:22" x14ac:dyDescent="0.25"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A11E-9EE0-4297-963F-D9B8E09964F0}">
  <dimension ref="B3:J61"/>
  <sheetViews>
    <sheetView topLeftCell="A34" workbookViewId="0">
      <selection activeCell="I60" sqref="I60"/>
    </sheetView>
  </sheetViews>
  <sheetFormatPr baseColWidth="10" defaultRowHeight="15.75" x14ac:dyDescent="0.25"/>
  <cols>
    <col min="1" max="1" width="11.42578125" style="247"/>
    <col min="2" max="2" width="35.5703125" style="247" bestFit="1" customWidth="1"/>
    <col min="3" max="3" width="13" style="247" bestFit="1" customWidth="1"/>
    <col min="4" max="4" width="16.7109375" style="247" customWidth="1"/>
    <col min="5" max="5" width="30" style="247" bestFit="1" customWidth="1"/>
    <col min="6" max="6" width="16.5703125" style="248" bestFit="1" customWidth="1"/>
    <col min="7" max="7" width="17" style="247" customWidth="1"/>
    <col min="8" max="8" width="21.140625" style="247" customWidth="1"/>
    <col min="9" max="9" width="18.5703125" style="247" customWidth="1"/>
    <col min="10" max="10" width="31.140625" style="247" bestFit="1" customWidth="1"/>
    <col min="11" max="12" width="14.42578125" style="247" bestFit="1" customWidth="1"/>
    <col min="13" max="16384" width="11.42578125" style="247"/>
  </cols>
  <sheetData>
    <row r="3" spans="2:6" x14ac:dyDescent="0.25">
      <c r="B3" s="245" t="s">
        <v>1137</v>
      </c>
      <c r="C3" s="246">
        <v>908526</v>
      </c>
    </row>
    <row r="4" spans="2:6" x14ac:dyDescent="0.25">
      <c r="B4" s="249" t="s">
        <v>1138</v>
      </c>
      <c r="C4" s="250">
        <v>106454</v>
      </c>
    </row>
    <row r="5" spans="2:6" x14ac:dyDescent="0.25">
      <c r="B5" s="251" t="s">
        <v>1139</v>
      </c>
      <c r="C5" s="250">
        <f>C3/240</f>
        <v>3785.5250000000001</v>
      </c>
    </row>
    <row r="6" spans="2:6" x14ac:dyDescent="0.25">
      <c r="B6" s="252" t="s">
        <v>1140</v>
      </c>
      <c r="C6" s="253">
        <v>30</v>
      </c>
    </row>
    <row r="7" spans="2:6" x14ac:dyDescent="0.25">
      <c r="B7" s="254"/>
      <c r="C7" s="255"/>
    </row>
    <row r="8" spans="2:6" x14ac:dyDescent="0.25">
      <c r="B8" s="308" t="s">
        <v>1141</v>
      </c>
      <c r="C8" s="308"/>
    </row>
    <row r="9" spans="2:6" x14ac:dyDescent="0.25">
      <c r="B9" s="256" t="s">
        <v>1142</v>
      </c>
      <c r="C9" s="257">
        <v>4.1700000000000001E-2</v>
      </c>
    </row>
    <row r="10" spans="2:6" x14ac:dyDescent="0.25">
      <c r="B10" s="256" t="s">
        <v>1143</v>
      </c>
      <c r="C10" s="257">
        <v>8.3299999999999999E-2</v>
      </c>
    </row>
    <row r="11" spans="2:6" x14ac:dyDescent="0.25">
      <c r="B11" s="256" t="s">
        <v>1144</v>
      </c>
      <c r="C11" s="257">
        <v>8.3299999999999999E-2</v>
      </c>
    </row>
    <row r="12" spans="2:6" x14ac:dyDescent="0.25">
      <c r="B12" s="256" t="s">
        <v>1145</v>
      </c>
      <c r="C12" s="258">
        <v>0.01</v>
      </c>
    </row>
    <row r="13" spans="2:6" x14ac:dyDescent="0.25">
      <c r="B13" s="259" t="s">
        <v>1146</v>
      </c>
      <c r="C13" s="260">
        <f>SUM(C9:C12)</f>
        <v>0.21829999999999999</v>
      </c>
      <c r="F13" s="261"/>
    </row>
    <row r="14" spans="2:6" x14ac:dyDescent="0.25">
      <c r="B14" s="308" t="s">
        <v>1147</v>
      </c>
      <c r="C14" s="308"/>
      <c r="D14" s="262"/>
      <c r="E14" s="262"/>
    </row>
    <row r="15" spans="2:6" x14ac:dyDescent="0.25">
      <c r="B15" s="263"/>
      <c r="C15" s="263" t="s">
        <v>1148</v>
      </c>
      <c r="D15" s="248"/>
      <c r="F15" s="247"/>
    </row>
    <row r="16" spans="2:6" x14ac:dyDescent="0.25">
      <c r="B16" s="256" t="s">
        <v>1149</v>
      </c>
      <c r="C16" s="264">
        <v>0</v>
      </c>
      <c r="D16" s="248"/>
      <c r="F16" s="247"/>
    </row>
    <row r="17" spans="2:6" x14ac:dyDescent="0.25">
      <c r="B17" s="256" t="s">
        <v>1150</v>
      </c>
      <c r="C17" s="264">
        <v>0.12</v>
      </c>
      <c r="D17" s="248"/>
      <c r="F17" s="247"/>
    </row>
    <row r="18" spans="2:6" x14ac:dyDescent="0.25">
      <c r="B18" s="256" t="s">
        <v>1151</v>
      </c>
      <c r="C18" s="265">
        <v>2.436E-2</v>
      </c>
      <c r="D18" s="248"/>
      <c r="F18" s="247"/>
    </row>
    <row r="19" spans="2:6" x14ac:dyDescent="0.25">
      <c r="B19" s="259" t="s">
        <v>1152</v>
      </c>
      <c r="C19" s="260">
        <f>SUM(C16:C18)</f>
        <v>0.14435999999999999</v>
      </c>
    </row>
    <row r="20" spans="2:6" x14ac:dyDescent="0.25">
      <c r="B20" s="308" t="s">
        <v>1153</v>
      </c>
      <c r="C20" s="308"/>
    </row>
    <row r="21" spans="2:6" x14ac:dyDescent="0.25">
      <c r="B21" s="266" t="s">
        <v>1154</v>
      </c>
      <c r="C21" s="258">
        <v>0</v>
      </c>
    </row>
    <row r="22" spans="2:6" x14ac:dyDescent="0.25">
      <c r="B22" s="266" t="s">
        <v>1155</v>
      </c>
      <c r="C22" s="258">
        <v>0</v>
      </c>
    </row>
    <row r="23" spans="2:6" x14ac:dyDescent="0.25">
      <c r="B23" s="266" t="s">
        <v>1156</v>
      </c>
      <c r="C23" s="258">
        <v>0.04</v>
      </c>
    </row>
    <row r="24" spans="2:6" x14ac:dyDescent="0.25">
      <c r="B24" s="259" t="s">
        <v>1157</v>
      </c>
      <c r="C24" s="267">
        <f>SUM(C21:C23)</f>
        <v>0.04</v>
      </c>
    </row>
    <row r="25" spans="2:6" ht="33" customHeight="1" x14ac:dyDescent="0.25">
      <c r="B25" s="268" t="s">
        <v>904</v>
      </c>
      <c r="C25" s="269">
        <f>+C13+C19+C24</f>
        <v>0.40265999999999996</v>
      </c>
    </row>
    <row r="26" spans="2:6" x14ac:dyDescent="0.25">
      <c r="B26" s="254"/>
      <c r="C26" s="255"/>
    </row>
    <row r="27" spans="2:6" ht="47.25" x14ac:dyDescent="0.25">
      <c r="B27" s="270" t="s">
        <v>1158</v>
      </c>
      <c r="C27" s="270" t="s">
        <v>1159</v>
      </c>
      <c r="D27" s="259" t="s">
        <v>1160</v>
      </c>
      <c r="E27" s="259" t="s">
        <v>1161</v>
      </c>
    </row>
    <row r="28" spans="2:6" x14ac:dyDescent="0.25">
      <c r="B28" s="271" t="s">
        <v>1162</v>
      </c>
      <c r="C28" s="272">
        <v>1.75</v>
      </c>
      <c r="D28" s="273">
        <f>+$C$5*C28</f>
        <v>6624.6687499999998</v>
      </c>
      <c r="E28" s="273">
        <f t="shared" ref="E28:E34" si="0">+(D28*$C$25)+D28</f>
        <v>9292.1578688749996</v>
      </c>
    </row>
    <row r="29" spans="2:6" x14ac:dyDescent="0.25">
      <c r="B29" s="271" t="s">
        <v>1163</v>
      </c>
      <c r="C29" s="272">
        <v>1.25</v>
      </c>
      <c r="D29" s="273">
        <f t="shared" ref="D29:D34" si="1">+$C$5*C29</f>
        <v>4731.90625</v>
      </c>
      <c r="E29" s="273">
        <f t="shared" si="0"/>
        <v>6637.2556206250001</v>
      </c>
    </row>
    <row r="30" spans="2:6" x14ac:dyDescent="0.25">
      <c r="B30" s="271" t="s">
        <v>1164</v>
      </c>
      <c r="C30" s="272">
        <v>1.75</v>
      </c>
      <c r="D30" s="273">
        <f t="shared" si="1"/>
        <v>6624.6687499999998</v>
      </c>
      <c r="E30" s="273">
        <f t="shared" si="0"/>
        <v>9292.1578688749996</v>
      </c>
    </row>
    <row r="31" spans="2:6" x14ac:dyDescent="0.25">
      <c r="B31" s="271" t="s">
        <v>1165</v>
      </c>
      <c r="C31" s="272">
        <v>2</v>
      </c>
      <c r="D31" s="273">
        <f t="shared" si="1"/>
        <v>7571.05</v>
      </c>
      <c r="E31" s="273">
        <f t="shared" si="0"/>
        <v>10619.608993</v>
      </c>
    </row>
    <row r="32" spans="2:6" x14ac:dyDescent="0.25">
      <c r="B32" s="271" t="s">
        <v>1166</v>
      </c>
      <c r="C32" s="274">
        <v>1.5</v>
      </c>
      <c r="D32" s="273">
        <f t="shared" si="1"/>
        <v>5678.2875000000004</v>
      </c>
      <c r="E32" s="273">
        <f t="shared" si="0"/>
        <v>7964.7067447500003</v>
      </c>
    </row>
    <row r="33" spans="2:10" x14ac:dyDescent="0.25">
      <c r="B33" s="275" t="s">
        <v>1167</v>
      </c>
      <c r="C33" s="276">
        <v>0.35</v>
      </c>
      <c r="D33" s="273">
        <f>+$C$5*C33</f>
        <v>1324.9337499999999</v>
      </c>
      <c r="E33" s="273">
        <f t="shared" si="0"/>
        <v>1858.4315737749998</v>
      </c>
    </row>
    <row r="34" spans="2:10" x14ac:dyDescent="0.25">
      <c r="B34" s="275" t="s">
        <v>1168</v>
      </c>
      <c r="C34" s="277">
        <v>1.1000000000000001</v>
      </c>
      <c r="D34" s="273">
        <f t="shared" si="1"/>
        <v>4164.0775000000003</v>
      </c>
      <c r="E34" s="273">
        <f t="shared" si="0"/>
        <v>5840.78494615</v>
      </c>
    </row>
    <row r="36" spans="2:10" ht="31.5" x14ac:dyDescent="0.25">
      <c r="B36" s="268" t="s">
        <v>1169</v>
      </c>
      <c r="C36" s="278" t="s">
        <v>1170</v>
      </c>
      <c r="D36" s="268" t="s">
        <v>1171</v>
      </c>
      <c r="E36" s="268" t="s">
        <v>1172</v>
      </c>
      <c r="F36" s="268" t="s">
        <v>1173</v>
      </c>
      <c r="G36" s="268" t="s">
        <v>1174</v>
      </c>
      <c r="H36" s="268" t="s">
        <v>1175</v>
      </c>
      <c r="I36" s="278" t="s">
        <v>1176</v>
      </c>
      <c r="J36" s="278" t="s">
        <v>1177</v>
      </c>
    </row>
    <row r="37" spans="2:10" x14ac:dyDescent="0.25">
      <c r="B37" s="279" t="s">
        <v>1178</v>
      </c>
      <c r="C37" s="279" t="s">
        <v>1179</v>
      </c>
      <c r="D37" s="279">
        <v>1</v>
      </c>
      <c r="E37" s="280">
        <v>6</v>
      </c>
      <c r="F37" s="280">
        <f>+E37*D37</f>
        <v>6</v>
      </c>
      <c r="G37" s="279">
        <v>1</v>
      </c>
      <c r="H37" s="281">
        <f>+E30</f>
        <v>9292.1578688749996</v>
      </c>
      <c r="I37" s="281">
        <f>(H37*F37)*G37</f>
        <v>55752.947213249994</v>
      </c>
      <c r="J37" s="282" t="s">
        <v>1180</v>
      </c>
    </row>
    <row r="38" spans="2:10" x14ac:dyDescent="0.25">
      <c r="B38" s="279"/>
      <c r="C38" s="279" t="s">
        <v>1179</v>
      </c>
      <c r="D38" s="279">
        <v>1</v>
      </c>
      <c r="E38" s="280">
        <v>7</v>
      </c>
      <c r="F38" s="280">
        <f t="shared" ref="F38" si="2">+E38*D38</f>
        <v>7</v>
      </c>
      <c r="G38" s="279">
        <v>1</v>
      </c>
      <c r="H38" s="281">
        <f>+E30</f>
        <v>9292.1578688749996</v>
      </c>
      <c r="I38" s="281">
        <f>(H38*F38)*G38</f>
        <v>65045.105082124996</v>
      </c>
      <c r="J38" s="282" t="s">
        <v>1181</v>
      </c>
    </row>
    <row r="39" spans="2:10" x14ac:dyDescent="0.25">
      <c r="B39" s="307" t="s">
        <v>1182</v>
      </c>
      <c r="C39" s="307"/>
      <c r="D39" s="307"/>
      <c r="E39" s="307"/>
      <c r="F39" s="307"/>
      <c r="G39" s="307"/>
      <c r="H39" s="307"/>
      <c r="I39" s="283">
        <f>SUM(I37:I38)</f>
        <v>120798.05229537499</v>
      </c>
      <c r="J39" s="282"/>
    </row>
    <row r="40" spans="2:10" x14ac:dyDescent="0.25">
      <c r="B40"/>
      <c r="C40"/>
      <c r="D40"/>
      <c r="E40"/>
      <c r="F40"/>
      <c r="G40"/>
      <c r="H40"/>
    </row>
    <row r="41" spans="2:10" ht="31.5" x14ac:dyDescent="0.25">
      <c r="B41" s="268" t="s">
        <v>1169</v>
      </c>
      <c r="C41" s="278" t="s">
        <v>1170</v>
      </c>
      <c r="D41" s="268" t="s">
        <v>1183</v>
      </c>
      <c r="E41" s="268" t="s">
        <v>1172</v>
      </c>
      <c r="F41" s="268" t="s">
        <v>1173</v>
      </c>
      <c r="G41" s="268" t="s">
        <v>1174</v>
      </c>
      <c r="H41" s="268" t="s">
        <v>1184</v>
      </c>
      <c r="I41" s="278" t="s">
        <v>1176</v>
      </c>
      <c r="J41" s="278" t="s">
        <v>1177</v>
      </c>
    </row>
    <row r="42" spans="2:10" x14ac:dyDescent="0.25">
      <c r="B42" s="279" t="s">
        <v>1178</v>
      </c>
      <c r="C42" s="279" t="s">
        <v>1179</v>
      </c>
      <c r="D42" s="279">
        <v>3</v>
      </c>
      <c r="E42" s="280">
        <v>1.5</v>
      </c>
      <c r="F42" s="280">
        <f>+E42*D42</f>
        <v>4.5</v>
      </c>
      <c r="G42" s="280">
        <v>1</v>
      </c>
      <c r="H42" s="284">
        <f>+$E$29</f>
        <v>6637.2556206250001</v>
      </c>
      <c r="I42" s="281">
        <f>(H42*F42)*G42</f>
        <v>29867.650292812501</v>
      </c>
      <c r="J42" s="282" t="s">
        <v>1181</v>
      </c>
    </row>
    <row r="43" spans="2:10" x14ac:dyDescent="0.25">
      <c r="B43" s="279"/>
      <c r="C43" s="279" t="s">
        <v>1179</v>
      </c>
      <c r="D43" s="279">
        <v>1</v>
      </c>
      <c r="E43" s="280">
        <v>1.5</v>
      </c>
      <c r="F43" s="280">
        <f t="shared" ref="F43:F46" si="3">+E43*D43</f>
        <v>1.5</v>
      </c>
      <c r="G43" s="280">
        <v>1</v>
      </c>
      <c r="H43" s="284">
        <f t="shared" ref="H43:H47" si="4">+$E$29</f>
        <v>6637.2556206250001</v>
      </c>
      <c r="I43" s="281">
        <f t="shared" ref="I43:I47" si="5">(H43*F43)*G43</f>
        <v>9955.8834309374997</v>
      </c>
      <c r="J43" s="282" t="s">
        <v>1185</v>
      </c>
    </row>
    <row r="44" spans="2:10" x14ac:dyDescent="0.25">
      <c r="B44" s="279"/>
      <c r="C44" s="279" t="s">
        <v>1179</v>
      </c>
      <c r="D44" s="279">
        <v>1</v>
      </c>
      <c r="E44" s="280">
        <v>2</v>
      </c>
      <c r="F44" s="280">
        <f t="shared" si="3"/>
        <v>2</v>
      </c>
      <c r="G44" s="280">
        <v>1</v>
      </c>
      <c r="H44" s="284">
        <f t="shared" si="4"/>
        <v>6637.2556206250001</v>
      </c>
      <c r="I44" s="281">
        <f t="shared" si="5"/>
        <v>13274.51124125</v>
      </c>
      <c r="J44" s="282" t="s">
        <v>1185</v>
      </c>
    </row>
    <row r="45" spans="2:10" x14ac:dyDescent="0.25">
      <c r="B45" s="279"/>
      <c r="C45" s="279" t="s">
        <v>1179</v>
      </c>
      <c r="D45" s="279">
        <v>1</v>
      </c>
      <c r="E45" s="280">
        <v>2.5</v>
      </c>
      <c r="F45" s="280">
        <f t="shared" si="3"/>
        <v>2.5</v>
      </c>
      <c r="G45" s="280">
        <v>1</v>
      </c>
      <c r="H45" s="284">
        <f t="shared" si="4"/>
        <v>6637.2556206250001</v>
      </c>
      <c r="I45" s="281">
        <f t="shared" si="5"/>
        <v>16593.139051562499</v>
      </c>
      <c r="J45" s="282" t="s">
        <v>1185</v>
      </c>
    </row>
    <row r="46" spans="2:10" x14ac:dyDescent="0.25">
      <c r="B46" s="279"/>
      <c r="C46" s="279" t="s">
        <v>1179</v>
      </c>
      <c r="D46" s="279">
        <v>1</v>
      </c>
      <c r="E46" s="280">
        <v>2.5</v>
      </c>
      <c r="F46" s="280">
        <f t="shared" si="3"/>
        <v>2.5</v>
      </c>
      <c r="G46" s="280">
        <v>1</v>
      </c>
      <c r="H46" s="284">
        <f t="shared" si="4"/>
        <v>6637.2556206250001</v>
      </c>
      <c r="I46" s="281">
        <f t="shared" si="5"/>
        <v>16593.139051562499</v>
      </c>
      <c r="J46" s="282" t="s">
        <v>1186</v>
      </c>
    </row>
    <row r="47" spans="2:10" x14ac:dyDescent="0.25">
      <c r="B47" s="279"/>
      <c r="C47" s="279" t="s">
        <v>1179</v>
      </c>
      <c r="D47" s="279">
        <v>1</v>
      </c>
      <c r="E47" s="280">
        <v>17</v>
      </c>
      <c r="F47" s="280">
        <v>17</v>
      </c>
      <c r="G47" s="280">
        <v>1</v>
      </c>
      <c r="H47" s="284">
        <f t="shared" si="4"/>
        <v>6637.2556206250001</v>
      </c>
      <c r="I47" s="281">
        <f t="shared" si="5"/>
        <v>112833.345550625</v>
      </c>
      <c r="J47" s="282" t="s">
        <v>1187</v>
      </c>
    </row>
    <row r="48" spans="2:10" x14ac:dyDescent="0.25">
      <c r="B48" s="307" t="s">
        <v>1188</v>
      </c>
      <c r="C48" s="307"/>
      <c r="D48" s="307"/>
      <c r="E48" s="307"/>
      <c r="F48" s="307"/>
      <c r="G48" s="307"/>
      <c r="H48" s="307"/>
      <c r="I48" s="283">
        <f>SUM(I42:I47)</f>
        <v>199117.66861875</v>
      </c>
      <c r="J48" s="282"/>
    </row>
    <row r="49" spans="2:10" x14ac:dyDescent="0.25">
      <c r="B49" s="285"/>
      <c r="C49" s="285"/>
      <c r="D49" s="285"/>
      <c r="E49" s="285"/>
      <c r="F49" s="285"/>
      <c r="G49" s="285"/>
      <c r="H49" s="285"/>
      <c r="I49" s="286"/>
    </row>
    <row r="50" spans="2:10" x14ac:dyDescent="0.25">
      <c r="B50" s="285"/>
      <c r="C50" s="285"/>
      <c r="D50" s="285"/>
      <c r="E50" s="285"/>
      <c r="F50" s="285"/>
      <c r="G50" s="285"/>
      <c r="H50" s="285"/>
      <c r="I50" s="286"/>
    </row>
    <row r="51" spans="2:10" ht="31.5" x14ac:dyDescent="0.25">
      <c r="B51" s="268" t="s">
        <v>1169</v>
      </c>
      <c r="C51" s="278" t="s">
        <v>1170</v>
      </c>
      <c r="D51" s="268" t="s">
        <v>1183</v>
      </c>
      <c r="E51" s="268" t="s">
        <v>1172</v>
      </c>
      <c r="F51" s="268" t="s">
        <v>1173</v>
      </c>
      <c r="G51" s="268" t="s">
        <v>1174</v>
      </c>
      <c r="H51" s="268" t="s">
        <v>1189</v>
      </c>
      <c r="I51" s="278" t="s">
        <v>1176</v>
      </c>
      <c r="J51" s="278" t="s">
        <v>1177</v>
      </c>
    </row>
    <row r="52" spans="2:10" x14ac:dyDescent="0.25">
      <c r="B52" s="279" t="s">
        <v>1178</v>
      </c>
      <c r="C52" s="279" t="s">
        <v>1179</v>
      </c>
      <c r="D52" s="279">
        <v>1</v>
      </c>
      <c r="E52" s="280">
        <v>2</v>
      </c>
      <c r="F52" s="280">
        <f t="shared" ref="F52" si="6">+E52*D52</f>
        <v>2</v>
      </c>
      <c r="G52" s="279">
        <v>1</v>
      </c>
      <c r="H52" s="281">
        <f>+$E$28</f>
        <v>9292.1578688749996</v>
      </c>
      <c r="I52" s="281">
        <f t="shared" ref="I52:I53" si="7">(H52*F52)*G52</f>
        <v>18584.315737749999</v>
      </c>
      <c r="J52" s="282" t="s">
        <v>1185</v>
      </c>
    </row>
    <row r="53" spans="2:10" x14ac:dyDescent="0.25">
      <c r="B53" s="279"/>
      <c r="C53" s="279" t="s">
        <v>1179</v>
      </c>
      <c r="D53" s="279">
        <v>1</v>
      </c>
      <c r="E53" s="280">
        <v>1</v>
      </c>
      <c r="F53" s="280">
        <v>1</v>
      </c>
      <c r="G53" s="279">
        <v>1</v>
      </c>
      <c r="H53" s="281">
        <f>+$E$28</f>
        <v>9292.1578688749996</v>
      </c>
      <c r="I53" s="281">
        <f t="shared" si="7"/>
        <v>9292.1578688749996</v>
      </c>
      <c r="J53" s="282" t="s">
        <v>1187</v>
      </c>
    </row>
    <row r="54" spans="2:10" x14ac:dyDescent="0.25">
      <c r="B54" s="307" t="s">
        <v>1190</v>
      </c>
      <c r="C54" s="307"/>
      <c r="D54" s="307"/>
      <c r="E54" s="307"/>
      <c r="F54" s="307"/>
      <c r="G54" s="307"/>
      <c r="H54" s="307"/>
      <c r="I54" s="283">
        <f>SUM(I52:I53)</f>
        <v>27876.473606624997</v>
      </c>
      <c r="J54" s="282"/>
    </row>
    <row r="55" spans="2:10" x14ac:dyDescent="0.25">
      <c r="B55" s="285"/>
      <c r="C55" s="285"/>
      <c r="D55" s="285"/>
      <c r="E55" s="285"/>
      <c r="F55" s="285"/>
      <c r="G55" s="285"/>
      <c r="H55" s="285"/>
      <c r="I55" s="286"/>
    </row>
    <row r="56" spans="2:10" x14ac:dyDescent="0.25">
      <c r="B56" s="307" t="s">
        <v>1191</v>
      </c>
      <c r="C56" s="307"/>
      <c r="D56" s="307"/>
      <c r="E56" s="307"/>
      <c r="F56" s="307"/>
      <c r="G56" s="307"/>
      <c r="H56" s="307"/>
      <c r="I56" s="283">
        <f>+I39+I48+I54</f>
        <v>347792.19452074997</v>
      </c>
    </row>
    <row r="60" spans="2:10" x14ac:dyDescent="0.25">
      <c r="B60" s="287"/>
      <c r="D60" s="288"/>
    </row>
    <row r="61" spans="2:10" x14ac:dyDescent="0.25">
      <c r="B61" s="287"/>
      <c r="D61" s="288"/>
    </row>
  </sheetData>
  <mergeCells count="7">
    <mergeCell ref="B56:H56"/>
    <mergeCell ref="B8:C8"/>
    <mergeCell ref="B14:C14"/>
    <mergeCell ref="B20:C20"/>
    <mergeCell ref="B39:H39"/>
    <mergeCell ref="B48:H48"/>
    <mergeCell ref="B54:H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INSUMOS</vt:lpstr>
      <vt:lpstr>MAQUINARIA</vt:lpstr>
      <vt:lpstr>PERSONAL</vt:lpstr>
      <vt:lpstr>FUMIGACION ABR</vt:lpstr>
      <vt:lpstr>TOTAL</vt:lpstr>
      <vt:lpstr>RUBROS</vt:lpstr>
      <vt:lpstr>HE</vt:lpstr>
      <vt:lpstr>PERSONAL!Área_de_impresión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Danna Salomé Martínez Ramírez</dc:creator>
  <cp:lastModifiedBy>Andrés Quiroga Gutierrez</cp:lastModifiedBy>
  <cp:lastPrinted>2020-09-07T12:48:51Z</cp:lastPrinted>
  <dcterms:created xsi:type="dcterms:W3CDTF">2020-03-16T17:48:21Z</dcterms:created>
  <dcterms:modified xsi:type="dcterms:W3CDTF">2021-05-21T19:24:17Z</dcterms:modified>
</cp:coreProperties>
</file>